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7650" firstSheet="1" activeTab="6"/>
  </bookViews>
  <sheets>
    <sheet name="SINTETICA" sheetId="1" r:id="rId1"/>
    <sheet name="ANALITICA" sheetId="2" r:id="rId2"/>
    <sheet name="RESUMO" sheetId="4" r:id="rId3"/>
    <sheet name="BDI" sheetId="3" r:id="rId4"/>
    <sheet name="ABC SERVICOS" sheetId="5" r:id="rId5"/>
    <sheet name="ABC INSUMOS" sheetId="6" r:id="rId6"/>
    <sheet name="CRONOGRAMA" sheetId="7" r:id="rId7"/>
    <sheet name="ENCARGOS SOCIAIS" sheetId="8" r:id="rId8"/>
  </sheets>
  <externalReferences>
    <externalReference r:id="rId9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8" l="1"/>
  <c r="E19" i="8"/>
  <c r="E43" i="8"/>
  <c r="D32" i="8"/>
  <c r="D19" i="8"/>
  <c r="D43" i="8"/>
  <c r="E40" i="8"/>
  <c r="D40" i="8"/>
  <c r="E44" i="8"/>
  <c r="D44" i="8"/>
  <c r="D45" i="8"/>
  <c r="E45" i="8"/>
  <c r="I3" i="7"/>
  <c r="I6" i="7"/>
  <c r="J6" i="7"/>
  <c r="S6" i="7"/>
  <c r="I7" i="7"/>
  <c r="J7" i="7"/>
  <c r="L7" i="7"/>
  <c r="N7" i="7"/>
  <c r="P7" i="7"/>
  <c r="S7" i="7"/>
  <c r="H8" i="7"/>
  <c r="I8" i="7"/>
  <c r="L8" i="7"/>
  <c r="J8" i="7"/>
  <c r="N8" i="7"/>
  <c r="P8" i="7"/>
  <c r="S8" i="7"/>
  <c r="H9" i="7"/>
  <c r="I9" i="7"/>
  <c r="J9" i="7"/>
  <c r="N9" i="7"/>
  <c r="P9" i="7"/>
  <c r="S9" i="7"/>
  <c r="H10" i="7"/>
  <c r="I10" i="7"/>
  <c r="J10" i="7"/>
  <c r="S10" i="7"/>
  <c r="H11" i="7"/>
  <c r="I11" i="7"/>
  <c r="J11" i="7"/>
  <c r="L11" i="7"/>
  <c r="S11" i="7"/>
  <c r="H12" i="7"/>
  <c r="I12" i="7"/>
  <c r="J12" i="7"/>
  <c r="N12" i="7"/>
  <c r="P12" i="7"/>
  <c r="S12" i="7"/>
  <c r="H13" i="7"/>
  <c r="I13" i="7"/>
  <c r="J13" i="7"/>
  <c r="S13" i="7"/>
  <c r="S14" i="7"/>
  <c r="I17" i="7"/>
  <c r="D16" i="7"/>
  <c r="E16" i="7"/>
  <c r="F16" i="7"/>
  <c r="G16" i="7"/>
  <c r="B7" i="7"/>
  <c r="H7" i="7"/>
  <c r="B6" i="7"/>
  <c r="H6" i="7"/>
  <c r="C3" i="7"/>
  <c r="B2" i="7"/>
  <c r="I14" i="7"/>
  <c r="P13" i="7"/>
  <c r="N13" i="7"/>
  <c r="L9" i="7"/>
  <c r="R9" i="7"/>
  <c r="P11" i="7"/>
  <c r="N11" i="7"/>
  <c r="R11" i="7"/>
  <c r="L10" i="7"/>
  <c r="P6" i="7"/>
  <c r="P10" i="7"/>
  <c r="R8" i="7"/>
  <c r="N10" i="7"/>
  <c r="N6" i="7"/>
  <c r="R7" i="7"/>
  <c r="L6" i="7"/>
  <c r="R6" i="7"/>
  <c r="J14" i="7"/>
  <c r="L13" i="7"/>
  <c r="R13" i="7"/>
  <c r="L12" i="7"/>
  <c r="R12" i="7"/>
  <c r="I24" i="3"/>
  <c r="I26" i="3"/>
  <c r="I17" i="3"/>
  <c r="I11" i="3"/>
  <c r="R10" i="7"/>
  <c r="P14" i="7"/>
  <c r="P15" i="7"/>
  <c r="L14" i="7"/>
  <c r="L15" i="7"/>
  <c r="N14" i="7"/>
  <c r="N15" i="7"/>
  <c r="J15" i="7"/>
  <c r="R14" i="7"/>
  <c r="L16" i="7"/>
  <c r="R15" i="7"/>
  <c r="D17" i="7"/>
  <c r="N16" i="7"/>
  <c r="P16" i="7"/>
  <c r="E17" i="7"/>
  <c r="F17" i="7"/>
  <c r="G17" i="7"/>
  <c r="R16" i="7"/>
</calcChain>
</file>

<file path=xl/sharedStrings.xml><?xml version="1.0" encoding="utf-8"?>
<sst xmlns="http://schemas.openxmlformats.org/spreadsheetml/2006/main" count="5577" uniqueCount="1851">
  <si>
    <t>PLANILHA ORÇAMENTARIA DE BDI</t>
  </si>
  <si>
    <t>OBRA:</t>
  </si>
  <si>
    <t>Bancos</t>
  </si>
  <si>
    <t>B.D.I.</t>
  </si>
  <si>
    <t>Encargos Sociais</t>
  </si>
  <si>
    <t>CALCULO DO BDI</t>
  </si>
  <si>
    <t>CODIGO</t>
  </si>
  <si>
    <t>DESCRIÇÃO</t>
  </si>
  <si>
    <t>%</t>
  </si>
  <si>
    <t>Benefício</t>
  </si>
  <si>
    <t>G + S</t>
  </si>
  <si>
    <t>Garantia/ Seguros</t>
  </si>
  <si>
    <t>L</t>
  </si>
  <si>
    <t>Lucro</t>
  </si>
  <si>
    <t>TOTAL</t>
  </si>
  <si>
    <t>Despesas Indiretas</t>
  </si>
  <si>
    <t>AC</t>
  </si>
  <si>
    <t>Administração Central</t>
  </si>
  <si>
    <t>DF</t>
  </si>
  <si>
    <t>Despesas Financeira</t>
  </si>
  <si>
    <t>R</t>
  </si>
  <si>
    <t>Riscos</t>
  </si>
  <si>
    <t>I</t>
  </si>
  <si>
    <t>Impostos</t>
  </si>
  <si>
    <t>COFINS</t>
  </si>
  <si>
    <t>ISSQN</t>
  </si>
  <si>
    <t>PIS</t>
  </si>
  <si>
    <t>CPRB</t>
  </si>
  <si>
    <t>FÓRMULA</t>
  </si>
  <si>
    <t>((1+(AC+R+S+G)*(1+1.02)*(1+L))/(1-I)-1</t>
  </si>
  <si>
    <t xml:space="preserve">_______________________________________________________________
</t>
  </si>
  <si>
    <t>Arena Engenharia e Empreendimentos</t>
  </si>
  <si>
    <t>Resp. Técnico Eng. Civil Núrio Guerra Vieira</t>
  </si>
  <si>
    <t>CREA/PA 151580437-2</t>
  </si>
  <si>
    <t>CONTRATAÇÃO DE EMPRESA DE ENGENHARIA PARA EXECUÇÃO DOS SERVIÇOS DE RECUPERAÇÃO DO GRAMADO E DRENAGEM DO CAMPO DO DISTRITO DE CAJAZEIRAS</t>
  </si>
  <si>
    <t>Obra</t>
  </si>
  <si>
    <t>Contratação de empresa de engenharia para execução dos serviços de recuperação do gramado e drenagem do campo do distrito de Cajazeiras</t>
  </si>
  <si>
    <t xml:space="preserve">SINAPI - 02/2022 - Pará
SBC - 03/2022 - Pará
ORSE - 02/2022 - Sergipe
SEDOP - 02/2022 - Pará
FDE - 01/2022 - São Paulo
</t>
  </si>
  <si>
    <t>28,47%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</si>
  <si>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</si>
  <si>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</si>
  <si>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</si>
  <si>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</si>
  <si>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</si>
  <si>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</si>
  <si>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</si>
  <si>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</si>
  <si>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</si>
  <si>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</si>
  <si>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</si>
  <si>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</si>
  <si>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PRELIMINARES</t>
  </si>
  <si>
    <t xml:space="preserve"> 1.1 </t>
  </si>
  <si>
    <t xml:space="preserve"> 011340 </t>
  </si>
  <si>
    <t>SEDOP</t>
  </si>
  <si>
    <t>Placa de obra em lona com plotagem de gráfica</t>
  </si>
  <si>
    <t>m²</t>
  </si>
  <si>
    <t xml:space="preserve"> 1.2 </t>
  </si>
  <si>
    <t xml:space="preserve"> 010002 </t>
  </si>
  <si>
    <t>Levantamento planimetrico c/ aparelho</t>
  </si>
  <si>
    <t xml:space="preserve"> 1.3 </t>
  </si>
  <si>
    <t xml:space="preserve"> 010767 </t>
  </si>
  <si>
    <t>Barracão de madeira (incl. instalações)</t>
  </si>
  <si>
    <t xml:space="preserve"> 2 </t>
  </si>
  <si>
    <t>INFRAESTRUTURA</t>
  </si>
  <si>
    <t xml:space="preserve"> 2.1 </t>
  </si>
  <si>
    <t>MOVIMENTAÇÃO DE TERRA</t>
  </si>
  <si>
    <t xml:space="preserve"> 2.1.1 </t>
  </si>
  <si>
    <t xml:space="preserve"> 030675 </t>
  </si>
  <si>
    <t>Escavação mecanizada</t>
  </si>
  <si>
    <t>m³</t>
  </si>
  <si>
    <t xml:space="preserve"> 2.1.2 </t>
  </si>
  <si>
    <t xml:space="preserve"> 030254 </t>
  </si>
  <si>
    <t>Reaterro compactado</t>
  </si>
  <si>
    <t xml:space="preserve"> 2.1.3 </t>
  </si>
  <si>
    <t xml:space="preserve"> 97083 </t>
  </si>
  <si>
    <t>SINAPI</t>
  </si>
  <si>
    <t>COMPACTAÇÃO MECÂNICA DE SOLO PARA EXECUÇÃO DE RADIER, PISO DE CONCRETO OU LAJE SOBRE SOLO, COM COMPACTADOR DE SOLOS A PERCUSSÃO. AF_09/2021</t>
  </si>
  <si>
    <t xml:space="preserve"> 2.2 </t>
  </si>
  <si>
    <t>DRENAGEM</t>
  </si>
  <si>
    <t xml:space="preserve"> 2.2.1 </t>
  </si>
  <si>
    <t>CAMPO</t>
  </si>
  <si>
    <t xml:space="preserve"> 2.2.1.1 </t>
  </si>
  <si>
    <t xml:space="preserve"> PMI-008 </t>
  </si>
  <si>
    <t>Próprio</t>
  </si>
  <si>
    <t>Canaleta em concreto simples (0,40x0,35m)</t>
  </si>
  <si>
    <t>m</t>
  </si>
  <si>
    <t xml:space="preserve"> 2.2.1.2 </t>
  </si>
  <si>
    <t xml:space="preserve"> 83651 </t>
  </si>
  <si>
    <t>TUBO PVC CORRUGADO PERFURADO 100 MM C/ JUNTA ELASTICA PARA DRENAGEM.</t>
  </si>
  <si>
    <t>M</t>
  </si>
  <si>
    <t xml:space="preserve"> 2.2.1.3 </t>
  </si>
  <si>
    <t xml:space="preserve"> 75029/001 </t>
  </si>
  <si>
    <t>TUBO PVC CORRUGADO RIGIDO PERFURADO DN 150 PARA DRENAGEM - FORNECIMENTO E INSTALACAO</t>
  </si>
  <si>
    <t xml:space="preserve"> 2.2.1.4 </t>
  </si>
  <si>
    <t xml:space="preserve"> 90702 </t>
  </si>
  <si>
    <t>TUBO DE PVC CORRUGADO DE DUPLA PAREDE PARA REDE COLETORA DE ESGOTO, DN 200 MM, JUNTA ELÁSTICA - FORNECIMENTO E ASSENTAMENTO. AF_01/2021</t>
  </si>
  <si>
    <t xml:space="preserve"> 2.2.1.5 </t>
  </si>
  <si>
    <t xml:space="preserve"> 180754 </t>
  </si>
  <si>
    <t>Tubo em PVC - 300mm (LS)</t>
  </si>
  <si>
    <t xml:space="preserve"> 2.2.1.6 </t>
  </si>
  <si>
    <t xml:space="preserve"> 101802 </t>
  </si>
  <si>
    <t>CAIXA ENTERRADA RETENTORA DE AREIA RETANGULAR, EM ALVENARIA COM BLOCOS DE CONCRETO, DIMENSÕES INTERNAS: 1,00 X 1,00 X 1,20 M, EXCLUINDO TAMPÃO. AF_12/2020</t>
  </si>
  <si>
    <t>UN</t>
  </si>
  <si>
    <t xml:space="preserve"> 2.2.1.7 </t>
  </si>
  <si>
    <t xml:space="preserve"> 1536 </t>
  </si>
  <si>
    <t>ORSE</t>
  </si>
  <si>
    <t>Cap de pvc rígido soldavel p/ esgoto, diâm =100mm</t>
  </si>
  <si>
    <t>un</t>
  </si>
  <si>
    <t xml:space="preserve"> 2.2.1.8 </t>
  </si>
  <si>
    <t xml:space="preserve"> 4284 </t>
  </si>
  <si>
    <t>Fornecimento de cap de pvc diam. =  150mm</t>
  </si>
  <si>
    <t xml:space="preserve"> 2.2.1.9 </t>
  </si>
  <si>
    <t xml:space="preserve"> 1575 </t>
  </si>
  <si>
    <t>Luva simples em pvc rígido soldável, para esgoto primário, diâm = 100mm</t>
  </si>
  <si>
    <t xml:space="preserve"> 2.2.1.10 </t>
  </si>
  <si>
    <t xml:space="preserve"> 1686 </t>
  </si>
  <si>
    <t>Luva simples pvc rígido soldável para esgoto secundário d = 150mm</t>
  </si>
  <si>
    <t xml:space="preserve"> 2.2.1.11 </t>
  </si>
  <si>
    <t xml:space="preserve"> 8061 </t>
  </si>
  <si>
    <t>Luva simples em pvc rígido soldável, para esgoto primário, diâm = 200mm</t>
  </si>
  <si>
    <t xml:space="preserve"> 2.2.1.12 </t>
  </si>
  <si>
    <t xml:space="preserve"> 10697 </t>
  </si>
  <si>
    <t>Luva de correr em pvc rígido soldável, para esgoto primário, diâm = 300mm</t>
  </si>
  <si>
    <t xml:space="preserve"> 2.2.1.13 </t>
  </si>
  <si>
    <t xml:space="preserve"> 89699 </t>
  </si>
  <si>
    <t>JUNÇÃO SIMPLES, PVC, SERIE R, ÁGUA PLUVIAL, DN 150 X 100 MM, JUNTA ELÁSTICA, FORNECIDO E INSTALADO EM CONDUTORES VERTICAIS DE ÁGUAS PLUVIAIS. AF_12/2014</t>
  </si>
  <si>
    <t xml:space="preserve"> 2.2.1.14 </t>
  </si>
  <si>
    <t xml:space="preserve"> 89701 </t>
  </si>
  <si>
    <t>TÊ, PVC, SERIE R, ÁGUA PLUVIAL, DN 150 X 150 MM, JUNTA ELÁSTICA, FORNECIDO E INSTALADO EM CONDUTORES VERTICAIS DE ÁGUAS PLUVIAIS. AF_12/2014</t>
  </si>
  <si>
    <t xml:space="preserve"> 2.2.1.15 </t>
  </si>
  <si>
    <t xml:space="preserve"> 10067 </t>
  </si>
  <si>
    <t>Manta Geotex 70g/m² para separação, proteção, reforço e drenagem em estruturas, fornecimento e aplicação</t>
  </si>
  <si>
    <t>m2</t>
  </si>
  <si>
    <t xml:space="preserve"> 2.2.1.16 </t>
  </si>
  <si>
    <t xml:space="preserve"> 102717 </t>
  </si>
  <si>
    <t>ENCHIMENTO DE BRITA PARA DRENO, LANÇAMENTO MECANIZADO. AF_07/2021</t>
  </si>
  <si>
    <t xml:space="preserve"> 3.1 </t>
  </si>
  <si>
    <t>VEDAÇÃO</t>
  </si>
  <si>
    <t xml:space="preserve"> 3.1.1 </t>
  </si>
  <si>
    <t xml:space="preserve"> 260651 </t>
  </si>
  <si>
    <t>Mureta em alvenaria,rebocada e pintada 2 faces(h=1.0m)</t>
  </si>
  <si>
    <t xml:space="preserve"> 3.1.2 </t>
  </si>
  <si>
    <t xml:space="preserve"> 102362 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</si>
  <si>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</si>
  <si>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 xml:space="preserve"> 3.2 </t>
  </si>
  <si>
    <t>ESQUADRIAS</t>
  </si>
  <si>
    <t xml:space="preserve"> 3.2.1 </t>
  </si>
  <si>
    <t xml:space="preserve"> 090623 </t>
  </si>
  <si>
    <t>Portão tubo/tela arame galv.c/ferragens(incl.pint.anti-corrosiva)</t>
  </si>
  <si>
    <t xml:space="preserve"> 3.3 </t>
  </si>
  <si>
    <t>CALÇAMENTO</t>
  </si>
  <si>
    <t xml:space="preserve"> 3.3.1 </t>
  </si>
  <si>
    <t xml:space="preserve"> 94990 </t>
  </si>
  <si>
    <t>EXECUÇÃO DE PASSEIO (CALÇADA) OU PISO DE CONCRETO COM CONCRETO MOLDADO IN LOCO, FEITO EM OBRA, ACABAMENTO CONVENCIONAL, NÃO ARMADO. AF_07/2016</t>
  </si>
  <si>
    <t xml:space="preserve"> 3.3.2 </t>
  </si>
  <si>
    <t xml:space="preserve"> 260168 </t>
  </si>
  <si>
    <t>Plantio de grama (incl. terra preta)</t>
  </si>
  <si>
    <t xml:space="preserve"> 3.3.3 </t>
  </si>
  <si>
    <t xml:space="preserve"> 92393 </t>
  </si>
  <si>
    <t>EXECUÇÃO DE PAVIMENTO EM PISO INTERTRAVADO, COM BLOCO SEXTAVADO DE 25 X 25 CM, ESPESSURA 6 CM. AF_12/2015</t>
  </si>
  <si>
    <t xml:space="preserve"> 3.4 </t>
  </si>
  <si>
    <t>PINTURA</t>
  </si>
  <si>
    <t xml:space="preserve"> 3.4.1 </t>
  </si>
  <si>
    <t xml:space="preserve"> 3.4.1.1 </t>
  </si>
  <si>
    <t xml:space="preserve"> 100754 </t>
  </si>
  <si>
    <t>PINTURA COM TINTA ACRÍLICA DE ACABAMENTO APLICADA A ROLO OU PINCEL SOBRE SUPERFÍCIES METÁLICAS (EXCETO PERFIL) EXECUTADO EM OBRA (02 DEMÃOS). AF_01/2020</t>
  </si>
  <si>
    <t xml:space="preserve"> 3.4.3 </t>
  </si>
  <si>
    <t xml:space="preserve"> 3.4.3.1 </t>
  </si>
  <si>
    <t xml:space="preserve"> 102504 </t>
  </si>
  <si>
    <t>PINTURA DE DEMARCAÇÃO DE QUADRA POLIESPORTIVA COM TINTA ACRÍLICA, E = 5 CM, APLICAÇÃO MANUAL. AF_05/2021</t>
  </si>
  <si>
    <t xml:space="preserve"> 4 </t>
  </si>
  <si>
    <t>SERVIÇOS COMPLEMENTARES</t>
  </si>
  <si>
    <t xml:space="preserve"> 4.1 </t>
  </si>
  <si>
    <t xml:space="preserve"> 2431 </t>
  </si>
  <si>
    <t>Trave para futebol de campo</t>
  </si>
  <si>
    <t>par</t>
  </si>
  <si>
    <t>Total sem BDI</t>
  </si>
  <si>
    <t>Total do BDI</t>
  </si>
  <si>
    <t>Total Geral</t>
  </si>
  <si>
    <t>Planilha Orçamentária Analítica</t>
  </si>
  <si>
    <t>Tipo</t>
  </si>
  <si>
    <t>Composição</t>
  </si>
  <si>
    <t/>
  </si>
  <si>
    <t>Composição Auxiliar</t>
  </si>
  <si>
    <t xml:space="preserve"> 280013 </t>
  </si>
  <si>
    <t>CARPINTEIRO COM ENCARGOS COMPLEMENTARES</t>
  </si>
  <si>
    <t>H</t>
  </si>
  <si>
    <t xml:space="preserve"> 280026 </t>
  </si>
  <si>
    <t>SERVENTE COM ENCARGOS COMPLEMENTARES</t>
  </si>
  <si>
    <t>Insumo</t>
  </si>
  <si>
    <t xml:space="preserve"> D00475 </t>
  </si>
  <si>
    <t>Lona com plotagem de gráfica</t>
  </si>
  <si>
    <t>Material</t>
  </si>
  <si>
    <t xml:space="preserve"> D00084 </t>
  </si>
  <si>
    <t>Prego 1 1/2"x13</t>
  </si>
  <si>
    <t>KG</t>
  </si>
  <si>
    <t xml:space="preserve"> D00281 </t>
  </si>
  <si>
    <t>Pernamanca 3" x 2" 4 m - madeira branca</t>
  </si>
  <si>
    <t>Dz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</si>
  <si>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</si>
  <si>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</si>
  <si>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</si>
  <si>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</si>
  <si>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</si>
  <si>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</si>
  <si>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</si>
  <si>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 xml:space="preserve"> 280029 </t>
  </si>
  <si>
    <t>TOPOGRAFO COM ENCARGOS COMPLEMENTARES</t>
  </si>
  <si>
    <t xml:space="preserve"> 170081 </t>
  </si>
  <si>
    <t>Ponto de luz / força (c/tubul., cx. e fiaçao) ate 200W</t>
  </si>
  <si>
    <t>PT</t>
  </si>
  <si>
    <t xml:space="preserve"> 180095 </t>
  </si>
  <si>
    <t>Registro de gaveta s/ canopla -  1/2"</t>
  </si>
  <si>
    <t xml:space="preserve"> 180299 </t>
  </si>
  <si>
    <t>Ponto de agua (incl. tubos e conexoes)</t>
  </si>
  <si>
    <t xml:space="preserve"> 180349 </t>
  </si>
  <si>
    <t>Fossa septica pre-moldada cap= 10 pessoas</t>
  </si>
  <si>
    <t xml:space="preserve"> 180093 </t>
  </si>
  <si>
    <t>Caixa sifonada de PVC c/ grelha - 100x100x50mm</t>
  </si>
  <si>
    <t xml:space="preserve"> 180352 </t>
  </si>
  <si>
    <t>Caixa em alvenaria de  60x60x80cm c/ tpo. concreto</t>
  </si>
  <si>
    <t xml:space="preserve"> 190090 </t>
  </si>
  <si>
    <t>Bacia sifonada de louça c/ assento</t>
  </si>
  <si>
    <t xml:space="preserve"> 190218 </t>
  </si>
  <si>
    <t>Chuveiro em PVC</t>
  </si>
  <si>
    <t xml:space="preserve"> 190232 </t>
  </si>
  <si>
    <t>Lavatorio de louça s/col.c/torn.,sifao e valv.</t>
  </si>
  <si>
    <t xml:space="preserve"> 180103 </t>
  </si>
  <si>
    <t>Tubo em PVC -  75mm (LS)</t>
  </si>
  <si>
    <t xml:space="preserve"> 180350 </t>
  </si>
  <si>
    <t>Sumidouro pre-moldado cap= 10 pessoas</t>
  </si>
  <si>
    <t xml:space="preserve"> 190224 </t>
  </si>
  <si>
    <t>Caixa de descarga plastica - externa</t>
  </si>
  <si>
    <t xml:space="preserve"> 180102 </t>
  </si>
  <si>
    <t>Tubo em PVC - 100mm (LS)</t>
  </si>
  <si>
    <t xml:space="preserve"> D00081 </t>
  </si>
  <si>
    <t>Prego 2 1/2"x10</t>
  </si>
  <si>
    <t xml:space="preserve"> D00002 </t>
  </si>
  <si>
    <t>Massa de vedação</t>
  </si>
  <si>
    <t xml:space="preserve"> D00062 </t>
  </si>
  <si>
    <t>Dobradiça 3"x3" com parafuso</t>
  </si>
  <si>
    <t xml:space="preserve"> D00016 </t>
  </si>
  <si>
    <t>Tábua de madeira branca 4m</t>
  </si>
  <si>
    <t xml:space="preserve"> D00344 </t>
  </si>
  <si>
    <t>Arruela concava em PVC d=5/16"</t>
  </si>
  <si>
    <t xml:space="preserve"> D00001 </t>
  </si>
  <si>
    <t>Parafuso fo go 5/16" c= 110mm</t>
  </si>
  <si>
    <t xml:space="preserve"> D00059 </t>
  </si>
  <si>
    <t>Cadeado No. 30</t>
  </si>
  <si>
    <t xml:space="preserve"> D00061 </t>
  </si>
  <si>
    <t>Fechadura de sobrepor comum</t>
  </si>
  <si>
    <t xml:space="preserve"> D00015 </t>
  </si>
  <si>
    <t>Tábua de madeira forte 4m</t>
  </si>
  <si>
    <t xml:space="preserve"> D00019 </t>
  </si>
  <si>
    <t>Régua 3"x1" 4 m apar.</t>
  </si>
  <si>
    <t xml:space="preserve"> D00049 </t>
  </si>
  <si>
    <t>Telha fibrotex (1.22x0.55m) e=4mm</t>
  </si>
  <si>
    <t xml:space="preserve"> D00060 </t>
  </si>
  <si>
    <t>Aldrava p/ cadeado (4x1/2")</t>
  </si>
  <si>
    <t xml:space="preserve"> M00004 </t>
  </si>
  <si>
    <t>Pá carregadeira c/ retroescavadeira</t>
  </si>
  <si>
    <t>Equipamento</t>
  </si>
  <si>
    <t>Hp</t>
  </si>
  <si>
    <t xml:space="preserve"> M00006 </t>
  </si>
  <si>
    <t>Compactador de solo CM-13</t>
  </si>
  <si>
    <t>FUES - FUNDAÇÕES E ESTRUTURAS</t>
  </si>
  <si>
    <t xml:space="preserve"> 95265 </t>
  </si>
  <si>
    <t>COMPACTADOR DE SOLOS DE PERCUSÃO (SOQUETE) COM MOTOR A GASOLINA, POTÊNCIA 3 CV - CHI DIURNO. AF_09/2016</t>
  </si>
  <si>
    <t>CHOR - CUSTOS HORÁRIOS DE MÁQUINAS E EQUIPAMENTOS</t>
  </si>
  <si>
    <t>CHI</t>
  </si>
  <si>
    <t xml:space="preserve"> 95264 </t>
  </si>
  <si>
    <t>COMPACTADOR DE SOLOS DE PERCUSÃO (SOQUETE) COM MOTOR A GASOLINA, POTÊNCIA 3 CV - CHP DIURNO. AF_09/2016</t>
  </si>
  <si>
    <t>CHP</t>
  </si>
  <si>
    <t xml:space="preserve"> 88316 </t>
  </si>
  <si>
    <t>SEDI - SERVIÇOS DIVERSOS</t>
  </si>
  <si>
    <t xml:space="preserve"> 88309 </t>
  </si>
  <si>
    <t>PEDREIRO COM ENCARGOS COMPLEMENTARES</t>
  </si>
  <si>
    <t>ASTU - ASSENTAMENTO DE TUBOS E PECAS</t>
  </si>
  <si>
    <t xml:space="preserve"> 020174 </t>
  </si>
  <si>
    <t>Retirada de entulho - manualmente (incluindo caixa coletora)</t>
  </si>
  <si>
    <t xml:space="preserve"> 030010 </t>
  </si>
  <si>
    <t>Escavação manual ate 1.50m de profundidade</t>
  </si>
  <si>
    <t xml:space="preserve"> 050258 </t>
  </si>
  <si>
    <t>Concreto c/ seixo Fck= 15 MPA (incl. lançamento e adensamento)</t>
  </si>
  <si>
    <t>DROP - DRENAGEM/OBRAS DE CONTENÇÃO / POÇOS DE VISITA E CAIXAS</t>
  </si>
  <si>
    <t xml:space="preserve"> 88248 </t>
  </si>
  <si>
    <t>AUXILIAR DE ENCANADOR OU BOMBEIRO HIDRÁULICO COM ENCARGOS COMPLEMENTARES</t>
  </si>
  <si>
    <t xml:space="preserve"> 88267 </t>
  </si>
  <si>
    <t>ENCANADOR OU BOMBEIRO HIDRÁULICO COM ENCARGOS COMPLEMENTARES</t>
  </si>
  <si>
    <t xml:space="preserve"> 00000303 </t>
  </si>
  <si>
    <t>ANEL BORRACHA, PARA TUBO PVC, REDE COLETOR ESGOTO, DN 100 MM (NBR 7362)</t>
  </si>
  <si>
    <t xml:space="preserve"> 00009833 </t>
  </si>
  <si>
    <t>TUBO PVC, FLEXIVEL, CORRUGADO, PERFURADO, DN 110 MM, PARA DRENAGEM, SISTEMA IRRIGACAO</t>
  </si>
  <si>
    <t xml:space="preserve"> 00009834 </t>
  </si>
  <si>
    <t>TUBO PVC, RIGIDO, CORRUGADO, PERFURADO, DN 150 MM, PARA DRENAGEM, SISTEMA IRRIGACAO</t>
  </si>
  <si>
    <t xml:space="preserve"> 88246 </t>
  </si>
  <si>
    <t>ASSENTADOR DE TUBOS COM ENCARGOS COMPLEMENTARES</t>
  </si>
  <si>
    <t xml:space="preserve"> 00000306 </t>
  </si>
  <si>
    <t>ANEL BORRACHA, PARA TUBO PVC, REDE COLETOR ESGOTO, DN 200 MM (NBR 7362)</t>
  </si>
  <si>
    <t xml:space="preserve"> 00020078 </t>
  </si>
  <si>
    <t>PASTA LUBRIFICANTE PARA TUBOS E CONEXOES COM JUNTA ELASTICA, EMBALAGEM DE *400* GR (USO EM PVC, ACO, POLIETILENO E OUTROS)</t>
  </si>
  <si>
    <t xml:space="preserve"> 00038033 </t>
  </si>
  <si>
    <t>TUBO PVC CORRUGADO, PAREDE DUPLA, JE, DN 200 MM, REDE COLETORA ESGOTO</t>
  </si>
  <si>
    <t xml:space="preserve"> 280016 </t>
  </si>
  <si>
    <t xml:space="preserve"> 280008 </t>
  </si>
  <si>
    <t xml:space="preserve"> D00222 </t>
  </si>
  <si>
    <t>Solução limpadora</t>
  </si>
  <si>
    <t xml:space="preserve"> D00223 </t>
  </si>
  <si>
    <t>Adesivo p/ PVC - 75g</t>
  </si>
  <si>
    <t>TB</t>
  </si>
  <si>
    <t xml:space="preserve"> H00295 </t>
  </si>
  <si>
    <t>Tubo em PVC - 300 (LS)</t>
  </si>
  <si>
    <t>INHI - INSTALAÇÕES HIDROS SANITÁRIAS</t>
  </si>
  <si>
    <t xml:space="preserve"> 5678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</si>
  <si>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</si>
  <si>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 xml:space="preserve"> 5679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</si>
  <si>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</si>
  <si>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 xml:space="preserve"> 94970 </t>
  </si>
  <si>
    <t>CONCRETO FCK = 20MPA, TRAÇO 1:2,7:3 (EM MASSA SECA DE CIMENTO/ AREIA MÉDIA/ BRITA 1) - PREPARO MECÂNICO COM BETONEIRA 600 L. AF_05/2021</t>
  </si>
  <si>
    <t xml:space="preserve"> 89998 </t>
  </si>
  <si>
    <t>ARMAÇÃO DE CINTA DE ALVENARIA ESTRUTURAL; DIÂMETRO DE 10,0 MM. AF_09/2021</t>
  </si>
  <si>
    <t xml:space="preserve"> 89995 </t>
  </si>
  <si>
    <t>GRAUTEAMENTO DE CINTA SUPERIOR OU DE VERGA EM ALVENARIA ESTRUTURAL. AF_09/2021</t>
  </si>
  <si>
    <t xml:space="preserve"> 97736 </t>
  </si>
  <si>
    <t>PEÇA RETANGULAR PRÉ-MOLDADA, VOLUME DE CONCRETO ACIMA DE 100 LITROS, TAXA DE AÇO APROXIMADA DE 30KG/M³. AF_01/2018</t>
  </si>
  <si>
    <t xml:space="preserve"> 101616 </t>
  </si>
  <si>
    <t>PREPARO DE FUNDO DE VALA COM LARGURA MENOR QUE 1,5 M (ACERTO DO SOLO NATURAL). AF_08/2020</t>
  </si>
  <si>
    <t>MOVT - MOVIMENTO DE TERRA</t>
  </si>
  <si>
    <t xml:space="preserve"> 87316 </t>
  </si>
  <si>
    <t>ARGAMASSA TRAÇO 1:4 (EM VOLUME DE CIMENTO E AREIA GROSSA ÚMIDA) PARA CHAPISCO CONVENCIONAL, PREPARO MECÂNICO COM BETONEIRA 400 L. AF_08/2019</t>
  </si>
  <si>
    <t xml:space="preserve"> 88628 </t>
  </si>
  <si>
    <t>ARGAMASSA TRAÇO 1:3 (EM VOLUME DE CIMENTO E AREIA MÉDIA ÚMIDA), PREPARO MECÂNICO COM BETONEIRA 400 L. AF_08/2019</t>
  </si>
  <si>
    <t xml:space="preserve"> 00025067 </t>
  </si>
  <si>
    <t>BLOCO DE CONCRETO ESTRUTURAL 19 X 19 X 39 CM, FBK 4,5 MPA (NBR 6136)</t>
  </si>
  <si>
    <t xml:space="preserve"> 00000660 </t>
  </si>
  <si>
    <t>CANALETA DE CONCRETO 19 X 19 X 19 CM (CLASSE C - NBR 6136)</t>
  </si>
  <si>
    <t xml:space="preserve"> 00002692 </t>
  </si>
  <si>
    <t>DESMOLDANTE PROTETOR PARA FORMAS DE MADEIRA, DE BASE OLEOSA EMULSIONADA EM AGUA</t>
  </si>
  <si>
    <t xml:space="preserve"> 00004491 </t>
  </si>
  <si>
    <t>PONTALETE *7,5 X 7,5* CM EM PINUS, MISTA OU EQUIVALENTE DA REGIAO - BRUTA</t>
  </si>
  <si>
    <t xml:space="preserve"> 00005069 </t>
  </si>
  <si>
    <t>PREGO DE ACO POLIDO COM CABECA 17 X 27 (2 1/2 X 11)</t>
  </si>
  <si>
    <t xml:space="preserve"> 00004517 </t>
  </si>
  <si>
    <t>SARRAFO *2,5 X 7,5* CM EM PINUS, MISTA OU EQUIVALENTE DA REGIAO - BRUTA</t>
  </si>
  <si>
    <t xml:space="preserve"> 00006193 </t>
  </si>
  <si>
    <t>TABUA  NAO  APARELHADA  *2,5 X 20* CM, EM MACARANDUBA, ANGELIM OU EQUIVALENTE DA REGIAO - BRUTA</t>
  </si>
  <si>
    <t>Tubos e Conexões de PVC Rígido Soldável para Esgoto</t>
  </si>
  <si>
    <t xml:space="preserve"> 10554 </t>
  </si>
  <si>
    <t>Encargos Complementares - Encanador</t>
  </si>
  <si>
    <t>Provisórios</t>
  </si>
  <si>
    <t>h</t>
  </si>
  <si>
    <t xml:space="preserve"> 10549 </t>
  </si>
  <si>
    <t>Encargos Complementares - Servente</t>
  </si>
  <si>
    <t xml:space="preserve"> 138 </t>
  </si>
  <si>
    <t>Adesivo pvc em frasco de 850 gramas</t>
  </si>
  <si>
    <t>kg</t>
  </si>
  <si>
    <t xml:space="preserve"> 2036 </t>
  </si>
  <si>
    <t>Solucao limpadora pvc</t>
  </si>
  <si>
    <t>l</t>
  </si>
  <si>
    <t xml:space="preserve"> 00001200 </t>
  </si>
  <si>
    <t>CAP PVC, SOLDAVEL, DN 100 MM, SERIE NORMAL, PARA ESGOTO PREDIAL</t>
  </si>
  <si>
    <t xml:space="preserve"> 00002696 </t>
  </si>
  <si>
    <t>ENCANADOR OU BOMBEIRO HIDRAULICO (HORISTA)</t>
  </si>
  <si>
    <t>Mão de Obra</t>
  </si>
  <si>
    <t xml:space="preserve"> 00006111 </t>
  </si>
  <si>
    <t>SERVENTE DE OBRAS</t>
  </si>
  <si>
    <t>Fornecimento de Conexões de PVC Junta Elástica</t>
  </si>
  <si>
    <t xml:space="preserve"> 3354 </t>
  </si>
  <si>
    <t>Cap pvc soldavel p/esgoto, d=  150mm</t>
  </si>
  <si>
    <t>Un</t>
  </si>
  <si>
    <t xml:space="preserve"> 00003899 </t>
  </si>
  <si>
    <t>LUVA SIMPLES, PVC, SOLDAVEL, DN 100 MM, SERIE NORMAL, PARA ESGOTO PREDIAL</t>
  </si>
  <si>
    <t xml:space="preserve"> 1552 </t>
  </si>
  <si>
    <t>Luva simples pvc sanitário d= 150mm</t>
  </si>
  <si>
    <t xml:space="preserve"> 1703 </t>
  </si>
  <si>
    <t>Pasta lubrificante p/  pvc je</t>
  </si>
  <si>
    <t xml:space="preserve"> 8021 </t>
  </si>
  <si>
    <t>Luva simples pvc sanitario d= 200mm</t>
  </si>
  <si>
    <t xml:space="preserve"> 00003831 </t>
  </si>
  <si>
    <t>LUVA DE CORRER PVC, JE, DN 300 MM, PARA REDE COLETORA DE ESGOTO (NBR 10569)</t>
  </si>
  <si>
    <t xml:space="preserve"> 00000300 </t>
  </si>
  <si>
    <t>ANEL BORRACHA, DN 150 MM, PARA TUBO SERIE REFORCADA ESGOTO PREDIAL</t>
  </si>
  <si>
    <t xml:space="preserve"> 00000301 </t>
  </si>
  <si>
    <t>ANEL BORRACHA PARA TUBO ESGOTO PREDIAL, DN 100 MM (NBR 5688)</t>
  </si>
  <si>
    <t xml:space="preserve"> 00020145 </t>
  </si>
  <si>
    <t>JUNCAO SIMPLES, PVC SERIE R, DN 150 X 100 MM, PARA ESGOTO OU AGUAS PLUVIAIS PREDIAIS</t>
  </si>
  <si>
    <t xml:space="preserve"> 00020181 </t>
  </si>
  <si>
    <t>TE, PVC, SERIE R, 150 X 150 MM, PARA ESGOTO OU AGUAS PLUVIAIS PREDIAIS</t>
  </si>
  <si>
    <t>Mantas Geotéxteis</t>
  </si>
  <si>
    <t xml:space="preserve"> 10721 </t>
  </si>
  <si>
    <t>Manta Geotex 70g/m² para separação, proteção, reforço e drenagem em estruturas</t>
  </si>
  <si>
    <t xml:space="preserve"> 00004718 </t>
  </si>
  <si>
    <t>PEDRA BRITADA N. 2 (19 A 38 MM) POSTO PEDREIRA/FORNECEDOR, SEM FRETE</t>
  </si>
  <si>
    <t xml:space="preserve"> 010269 </t>
  </si>
  <si>
    <t>Locação planimetrica de linha</t>
  </si>
  <si>
    <t xml:space="preserve"> 050267 </t>
  </si>
  <si>
    <t>Concreto armado Fck=18 MPA c/ forma mad. branca (incl. lançamento e adensamento)</t>
  </si>
  <si>
    <t xml:space="preserve"> 060046 </t>
  </si>
  <si>
    <t>Alvenaria tijolo de barro a cutelo</t>
  </si>
  <si>
    <t xml:space="preserve"> 040025 </t>
  </si>
  <si>
    <t>Fundação corrida com seixo</t>
  </si>
  <si>
    <t xml:space="preserve"> 110143 </t>
  </si>
  <si>
    <t>Chapisco de cimento e areia no traço 1:3</t>
  </si>
  <si>
    <t xml:space="preserve"> 110763 </t>
  </si>
  <si>
    <t>Reboco com argamassa 1:6:Adit. Plast.</t>
  </si>
  <si>
    <t xml:space="preserve"> 150125 </t>
  </si>
  <si>
    <t>PVA externa sem superf. preparada</t>
  </si>
  <si>
    <t xml:space="preserve"> 040026 </t>
  </si>
  <si>
    <t>Baldrame em conc.ciclópico c/pedra preta incl.forma</t>
  </si>
  <si>
    <t>URBA - URBANIZAÇÃO</t>
  </si>
  <si>
    <t xml:space="preserve"> 94962 </t>
  </si>
  <si>
    <t>CONCRETO MAGRO PARA LASTRO, TRAÇO 1:4,5:4,5 (EM MASSA SECA DE CIMENTO/ AREIA MÉDIA/ BRITA 1) - PREPARO MECÂNICO COM BETONEIRA 400 L. AF_05/2021</t>
  </si>
  <si>
    <t xml:space="preserve"> 88315 </t>
  </si>
  <si>
    <t>SERRALHEIRO COM ENCARGOS COMPLEMENTARES</t>
  </si>
  <si>
    <t xml:space="preserve"> 00043130 </t>
  </si>
  <si>
    <t>ARAME GALVANIZADO 12 BWG, D = 2,76 MM (0,048 KG/M) OU 14 BWG, D = 2,11 MM (0,026 KG/M)</t>
  </si>
  <si>
    <t xml:space="preserve"> 00011002 </t>
  </si>
  <si>
    <t>ELETRODO REVESTIDO AWS - E6013, DIAMETRO IGUAL A 2,50 MM</t>
  </si>
  <si>
    <t xml:space="preserve"> 00007167 </t>
  </si>
  <si>
    <t>TELA DE ARAME GALVANIZADA QUADRANGULAR / LOSANGULAR, FIO 2,11 MM (14 BWG), MALHA 5 X 5 CM, H = 2 M</t>
  </si>
  <si>
    <t xml:space="preserve"> 00007696 </t>
  </si>
  <si>
    <t>TUBO ACO GALVANIZADO COM COSTURA, CLASSE MEDIA, DN 2", E = *3,65* MM, PESO *5,10* KG/M (NBR 5580)</t>
  </si>
  <si>
    <t xml:space="preserve"> 00007698 </t>
  </si>
  <si>
    <t>TUBO ACO GALVANIZADO COM COSTURA, CLASSE MEDIA, DN 1.1/4", E = *3,25* MM, PESO *3,14* KG/M (NBR 5580)</t>
  </si>
  <si>
    <t xml:space="preserve"> 280023 </t>
  </si>
  <si>
    <t xml:space="preserve"> 280004 </t>
  </si>
  <si>
    <t>AJUDANTE DE PEDREIRO COM ENCARGOS COMPLEMENTARES</t>
  </si>
  <si>
    <t xml:space="preserve"> 110142 </t>
  </si>
  <si>
    <t>Argamassa de cimento e areia 1:6</t>
  </si>
  <si>
    <t xml:space="preserve"> D00235 </t>
  </si>
  <si>
    <t>Portão tubo fo go tela arame galv. c/ ferr.-(incl.pint.anti-corrosiva)</t>
  </si>
  <si>
    <t>PISO - PISOS</t>
  </si>
  <si>
    <t xml:space="preserve"> 94964 </t>
  </si>
  <si>
    <t>CONCRETO FCK = 20MPA, TRAÇO 1:2,7:3 (EM MASSA SECA DE CIMENTO/ AREIA MÉDIA/ BRITA 1) - PREPARO MECÂNICO COM BETONEIRA 400 L. AF_05/2021</t>
  </si>
  <si>
    <t xml:space="preserve"> 88262 </t>
  </si>
  <si>
    <t>CARPINTEIRO DE FORMAS COM ENCARGOS COMPLEMENTARES</t>
  </si>
  <si>
    <t xml:space="preserve"> 00004460 </t>
  </si>
  <si>
    <t>SARRAFO NAO APARELHADO *2,5 X 10* CM, EM MACARANDUBA, ANGELIM OU EQUIVALENTE DA REGIAO -  BRUTA</t>
  </si>
  <si>
    <t xml:space="preserve"> 280018 </t>
  </si>
  <si>
    <t>JARDINEIRO COM ENCARGOS COMPLEMENTARES</t>
  </si>
  <si>
    <t xml:space="preserve"> U00003 </t>
  </si>
  <si>
    <t>Grama em placa</t>
  </si>
  <si>
    <t xml:space="preserve"> J00008 </t>
  </si>
  <si>
    <t>Terra preta vegetal</t>
  </si>
  <si>
    <t>PAVI - PAVIMENTAÇÃO</t>
  </si>
  <si>
    <t xml:space="preserve"> 91277 </t>
  </si>
  <si>
    <t>PLACA VIBRATÓRIA REVERSÍVEL COM MOTOR 4 TEMPOS A GASOLINA, FORÇA CENTRÍFUGA DE 25 KN (2500 KGF), POTÊNCIA 5,5 CV - CHP DIURNO. AF_08/2015</t>
  </si>
  <si>
    <t xml:space="preserve"> 91283 </t>
  </si>
  <si>
    <t>CORTADORA DE PISO COM MOTOR 4 TEMPOS A GASOLINA, POTÊNCIA DE 13 HP, COM DISCO DE CORTE DIAMANTADO SEGMENTADO PARA CONCRETO, DIÂMETRO DE 350 MM, FURO DE 1" (14 X 1") - CHP DIURNO. AF_08/2015</t>
  </si>
  <si>
    <t xml:space="preserve"> 91278 </t>
  </si>
  <si>
    <t>PLACA VIBRATÓRIA REVERSÍVEL COM MOTOR 4 TEMPOS A GASOLINA, FORÇA CENTRÍFUGA DE 25 KN (2500 KGF), POTÊNCIA 5,5 CV - CHI DIURNO. AF_08/2015</t>
  </si>
  <si>
    <t xml:space="preserve"> 91285 </t>
  </si>
  <si>
    <t>CORTADORA DE PISO COM MOTOR 4 TEMPOS A GASOLINA, POTÊNCIA DE 13 HP, COM DISCO DE CORTE DIAMANTADO SEGMENTADO PARA CONCRETO, DIÂMETRO DE 350 MM, FURO DE 1" (14 X 1") - CHI DIURNO. AF_08/2015</t>
  </si>
  <si>
    <t xml:space="preserve"> 88260 </t>
  </si>
  <si>
    <t>CALCETEIRO COM ENCARGOS COMPLEMENTARES</t>
  </si>
  <si>
    <t xml:space="preserve"> 00000370 </t>
  </si>
  <si>
    <t>AREIA MEDIA - POSTO JAZIDA/FORNECEDOR (RETIRADO NA JAZIDA, SEM TRANSPORTE)</t>
  </si>
  <si>
    <t xml:space="preserve"> 00000711 </t>
  </si>
  <si>
    <t>BLOQUETE/PISO INTERTRAVADO DE CONCRETO - MODELO SEXTAVADO / HEXAGONAL, 25 CM X 25 CM, E = 6 CM, RESISTENCIA DE 35 MPA (NBR 9781), COR NATURAL</t>
  </si>
  <si>
    <t xml:space="preserve"> 00004741 </t>
  </si>
  <si>
    <t>PO DE PEDRA (POSTO PEDREIRA/FORNECEDOR, SEM FRETE)</t>
  </si>
  <si>
    <t>PINT - PINTURAS</t>
  </si>
  <si>
    <t xml:space="preserve"> 88310 </t>
  </si>
  <si>
    <t>PINTOR COM ENCARGOS COMPLEMENTARES</t>
  </si>
  <si>
    <t xml:space="preserve"> 00043649 </t>
  </si>
  <si>
    <t>TINTA ESMALTE BASE AGUA PREMIUM ACETINADO</t>
  </si>
  <si>
    <t xml:space="preserve"> 00012815 </t>
  </si>
  <si>
    <t>FITA CREPE ROLO DE 25 MM X 50 M</t>
  </si>
  <si>
    <t xml:space="preserve"> 00007348 </t>
  </si>
  <si>
    <t>TINTA ACRILICA PREMIUM PARA PISO</t>
  </si>
  <si>
    <t>Urbanização de Parques e Praças</t>
  </si>
  <si>
    <t xml:space="preserve"> 244 </t>
  </si>
  <si>
    <t>Traves p/ futebol campo c/ tubo 4" cod.4015</t>
  </si>
  <si>
    <t>Planilha Orçamentária Resumida</t>
  </si>
  <si>
    <t>Curva ABC de Serviços</t>
  </si>
  <si>
    <t>Valor  Unit</t>
  </si>
  <si>
    <t>Peso Acumulado (%)</t>
  </si>
  <si>
    <t>251,2</t>
  </si>
  <si>
    <t>436,82</t>
  </si>
  <si>
    <t>109.729,18</t>
  </si>
  <si>
    <t>21,75</t>
  </si>
  <si>
    <t>301,44</t>
  </si>
  <si>
    <t>220,13</t>
  </si>
  <si>
    <t>66.355,98</t>
  </si>
  <si>
    <t>13,15</t>
  </si>
  <si>
    <t>34,91</t>
  </si>
  <si>
    <t>2.450,0</t>
  </si>
  <si>
    <t>26,68</t>
  </si>
  <si>
    <t>65.366,00</t>
  </si>
  <si>
    <t>12,96</t>
  </si>
  <si>
    <t>47,87</t>
  </si>
  <si>
    <t>56,77</t>
  </si>
  <si>
    <t>1.006,54</t>
  </si>
  <si>
    <t>57.141,27</t>
  </si>
  <si>
    <t>11,33</t>
  </si>
  <si>
    <t>59,20</t>
  </si>
  <si>
    <t>246,2</t>
  </si>
  <si>
    <t>176,89</t>
  </si>
  <si>
    <t>43.550,31</t>
  </si>
  <si>
    <t>8,63</t>
  </si>
  <si>
    <t>67,83</t>
  </si>
  <si>
    <t>518,4</t>
  </si>
  <si>
    <t>76,58</t>
  </si>
  <si>
    <t>39.699,07</t>
  </si>
  <si>
    <t>7,87</t>
  </si>
  <si>
    <t>75,70</t>
  </si>
  <si>
    <t>414,4</t>
  </si>
  <si>
    <t>46,15</t>
  </si>
  <si>
    <t>19.124,56</t>
  </si>
  <si>
    <t>3,79</t>
  </si>
  <si>
    <t>79,49</t>
  </si>
  <si>
    <t>40,0</t>
  </si>
  <si>
    <t>317,26</t>
  </si>
  <si>
    <t>12.690,40</t>
  </si>
  <si>
    <t>2,52</t>
  </si>
  <si>
    <t>82,01</t>
  </si>
  <si>
    <t>3.531,75</t>
  </si>
  <si>
    <t>3,41</t>
  </si>
  <si>
    <t>12.043,26</t>
  </si>
  <si>
    <t>2,39</t>
  </si>
  <si>
    <t>84,39</t>
  </si>
  <si>
    <t>8.560,0</t>
  </si>
  <si>
    <t>1,19</t>
  </si>
  <si>
    <t>10.186,40</t>
  </si>
  <si>
    <t>2,02</t>
  </si>
  <si>
    <t>86,41</t>
  </si>
  <si>
    <t>17,6</t>
  </si>
  <si>
    <t>563,31</t>
  </si>
  <si>
    <t>9.914,25</t>
  </si>
  <si>
    <t>1,97</t>
  </si>
  <si>
    <t>88,38</t>
  </si>
  <si>
    <t>10,0</t>
  </si>
  <si>
    <t>724,24</t>
  </si>
  <si>
    <t>7.242,40</t>
  </si>
  <si>
    <t>1,44</t>
  </si>
  <si>
    <t>89,82</t>
  </si>
  <si>
    <t>8,0</t>
  </si>
  <si>
    <t>700,45</t>
  </si>
  <si>
    <t>5.603,60</t>
  </si>
  <si>
    <t>1,11</t>
  </si>
  <si>
    <t>90,93</t>
  </si>
  <si>
    <t>34,1</t>
  </si>
  <si>
    <t>155,35</t>
  </si>
  <si>
    <t>5.297,43</t>
  </si>
  <si>
    <t>1,05</t>
  </si>
  <si>
    <t>91,98</t>
  </si>
  <si>
    <t>78,2</t>
  </si>
  <si>
    <t>65,73</t>
  </si>
  <si>
    <t>5.140,08</t>
  </si>
  <si>
    <t>1,02</t>
  </si>
  <si>
    <t>93,00</t>
  </si>
  <si>
    <t>20,0</t>
  </si>
  <si>
    <t>253,29</t>
  </si>
  <si>
    <t>5.065,80</t>
  </si>
  <si>
    <t>1,00</t>
  </si>
  <si>
    <t>94,00</t>
  </si>
  <si>
    <t>470,262</t>
  </si>
  <si>
    <t>9,82</t>
  </si>
  <si>
    <t>4.617,97</t>
  </si>
  <si>
    <t>0,92</t>
  </si>
  <si>
    <t>94,91</t>
  </si>
  <si>
    <t>1,0</t>
  </si>
  <si>
    <t>4.419,03</t>
  </si>
  <si>
    <t>0,88</t>
  </si>
  <si>
    <t>95,79</t>
  </si>
  <si>
    <t>57,14</t>
  </si>
  <si>
    <t>70,04</t>
  </si>
  <si>
    <t>4.002,08</t>
  </si>
  <si>
    <t>0,79</t>
  </si>
  <si>
    <t>96,58</t>
  </si>
  <si>
    <t>2,0</t>
  </si>
  <si>
    <t>1.893,51</t>
  </si>
  <si>
    <t>3.787,02</t>
  </si>
  <si>
    <t>0,75</t>
  </si>
  <si>
    <t>97,34</t>
  </si>
  <si>
    <t>88,0</t>
  </si>
  <si>
    <t>29,34</t>
  </si>
  <si>
    <t>2.581,92</t>
  </si>
  <si>
    <t>0,51</t>
  </si>
  <si>
    <t>97,85</t>
  </si>
  <si>
    <t>102,7</t>
  </si>
  <si>
    <t>21,21</t>
  </si>
  <si>
    <t>2.178,26</t>
  </si>
  <si>
    <t>0,43</t>
  </si>
  <si>
    <t>98,28</t>
  </si>
  <si>
    <t>159,14</t>
  </si>
  <si>
    <t>11,26</t>
  </si>
  <si>
    <t>1.791,91</t>
  </si>
  <si>
    <t>0,36</t>
  </si>
  <si>
    <t>98,63</t>
  </si>
  <si>
    <t>8,3</t>
  </si>
  <si>
    <t>166,65</t>
  </si>
  <si>
    <t>1.383,19</t>
  </si>
  <si>
    <t>0,27</t>
  </si>
  <si>
    <t>98,91</t>
  </si>
  <si>
    <t>6,0</t>
  </si>
  <si>
    <t>226,23</t>
  </si>
  <si>
    <t>1.357,38</t>
  </si>
  <si>
    <t>99,18</t>
  </si>
  <si>
    <t>154,13</t>
  </si>
  <si>
    <t>1.233,04</t>
  </si>
  <si>
    <t>0,24</t>
  </si>
  <si>
    <t>99,42</t>
  </si>
  <si>
    <t>35,2</t>
  </si>
  <si>
    <t>29,14</t>
  </si>
  <si>
    <t>1.025,72</t>
  </si>
  <si>
    <t>0,20</t>
  </si>
  <si>
    <t>99,63</t>
  </si>
  <si>
    <t>12,0</t>
  </si>
  <si>
    <t>72,23</t>
  </si>
  <si>
    <t>866,76</t>
  </si>
  <si>
    <t>0,17</t>
  </si>
  <si>
    <t>99,80</t>
  </si>
  <si>
    <t>22,99</t>
  </si>
  <si>
    <t>459,80</t>
  </si>
  <si>
    <t>0,09</t>
  </si>
  <si>
    <t>99,89</t>
  </si>
  <si>
    <t>226,09</t>
  </si>
  <si>
    <t>452,18</t>
  </si>
  <si>
    <t>99,98</t>
  </si>
  <si>
    <t>55,76</t>
  </si>
  <si>
    <t>111,52</t>
  </si>
  <si>
    <t>0,02</t>
  </si>
  <si>
    <t>100,00</t>
  </si>
  <si>
    <t>Curva ABC de Insumos</t>
  </si>
  <si>
    <t>Quantidade</t>
  </si>
  <si>
    <t>Valor  Unitário</t>
  </si>
  <si>
    <t>Peso</t>
  </si>
  <si>
    <t>Valor Acumulado</t>
  </si>
  <si>
    <t>Peso Acumulado</t>
  </si>
  <si>
    <t>Operativa</t>
  </si>
  <si>
    <t>Improdutiva</t>
  </si>
  <si>
    <t>Geral</t>
  </si>
  <si>
    <t xml:space="preserve"> 6111 </t>
  </si>
  <si>
    <t>SERVENTE</t>
  </si>
  <si>
    <t>2.960,3557034</t>
  </si>
  <si>
    <t>13,57</t>
  </si>
  <si>
    <t>40.172,03</t>
  </si>
  <si>
    <t>7,96%</t>
  </si>
  <si>
    <t>527,4201600</t>
  </si>
  <si>
    <t>62,41</t>
  </si>
  <si>
    <t>32.916,29</t>
  </si>
  <si>
    <t>6,53%</t>
  </si>
  <si>
    <t>14,49%</t>
  </si>
  <si>
    <t>2.572,5000000</t>
  </si>
  <si>
    <t>10,90</t>
  </si>
  <si>
    <t>28.040,25</t>
  </si>
  <si>
    <t>5,56%</t>
  </si>
  <si>
    <t>20,05%</t>
  </si>
  <si>
    <t xml:space="preserve"> 00001379 </t>
  </si>
  <si>
    <t>CIMENTO PORTLAND COMPOSTO CP II-32</t>
  </si>
  <si>
    <t>23.202,2745216</t>
  </si>
  <si>
    <t>1,18</t>
  </si>
  <si>
    <t>27.378,68</t>
  </si>
  <si>
    <t>5,43%</t>
  </si>
  <si>
    <t>25,48%</t>
  </si>
  <si>
    <t xml:space="preserve"> 4750 </t>
  </si>
  <si>
    <t>PEDREIRO</t>
  </si>
  <si>
    <t>1.218,4951321</t>
  </si>
  <si>
    <t>18,75</t>
  </si>
  <si>
    <t>22.846,78</t>
  </si>
  <si>
    <t>4,53%</t>
  </si>
  <si>
    <t>30,01%</t>
  </si>
  <si>
    <t xml:space="preserve"> J00003 </t>
  </si>
  <si>
    <t>Cimento</t>
  </si>
  <si>
    <t>SC</t>
  </si>
  <si>
    <t>388,9271375</t>
  </si>
  <si>
    <t>57,11</t>
  </si>
  <si>
    <t>22.211,63</t>
  </si>
  <si>
    <t>4,40%</t>
  </si>
  <si>
    <t>34,41%</t>
  </si>
  <si>
    <t xml:space="preserve"> 37370 </t>
  </si>
  <si>
    <t>ALIMENTACAO - HORISTA (ENCARGOS COMPLEMENTARES) (COLETADO CAIXA)</t>
  </si>
  <si>
    <t>Outros</t>
  </si>
  <si>
    <t>6.017,0186360</t>
  </si>
  <si>
    <t>3,63</t>
  </si>
  <si>
    <t>21.841,78</t>
  </si>
  <si>
    <t>4,33%</t>
  </si>
  <si>
    <t>38,74%</t>
  </si>
  <si>
    <t>184,0291200</t>
  </si>
  <si>
    <t>117,02</t>
  </si>
  <si>
    <t>21.535,09</t>
  </si>
  <si>
    <t>4,27%</t>
  </si>
  <si>
    <t>43,01%</t>
  </si>
  <si>
    <t>262,2829440</t>
  </si>
  <si>
    <t>69,86</t>
  </si>
  <si>
    <t>18.323,09</t>
  </si>
  <si>
    <t>3,63%</t>
  </si>
  <si>
    <t>46,64%</t>
  </si>
  <si>
    <t>1.335,8607502</t>
  </si>
  <si>
    <t>13,60</t>
  </si>
  <si>
    <t>18.167,71</t>
  </si>
  <si>
    <t>3,60%</t>
  </si>
  <si>
    <t>50,24%</t>
  </si>
  <si>
    <t>42,0000000</t>
  </si>
  <si>
    <t>261,19</t>
  </si>
  <si>
    <t>10.969,98</t>
  </si>
  <si>
    <t>2,17%</t>
  </si>
  <si>
    <t>52,42%</t>
  </si>
  <si>
    <t>307,5592320</t>
  </si>
  <si>
    <t>34,16</t>
  </si>
  <si>
    <t>10.506,22</t>
  </si>
  <si>
    <t>2,08%</t>
  </si>
  <si>
    <t>54,50%</t>
  </si>
  <si>
    <t xml:space="preserve"> 00037370 </t>
  </si>
  <si>
    <t>ALIMENTACAO - HORISTA (COLETADO CAIXA)</t>
  </si>
  <si>
    <t>2.753,7942624</t>
  </si>
  <si>
    <t>9.996,27</t>
  </si>
  <si>
    <t>1,98%</t>
  </si>
  <si>
    <t>56,48%</t>
  </si>
  <si>
    <t>122,5000000</t>
  </si>
  <si>
    <t>78,61</t>
  </si>
  <si>
    <t>9.629,73</t>
  </si>
  <si>
    <t>1,91%</t>
  </si>
  <si>
    <t>58,39%</t>
  </si>
  <si>
    <t xml:space="preserve"> D00036 </t>
  </si>
  <si>
    <t>Tijolo de barro 14x19x9</t>
  </si>
  <si>
    <t>8.600,8000000</t>
  </si>
  <si>
    <t>9.546,89</t>
  </si>
  <si>
    <t>1,89%</t>
  </si>
  <si>
    <t>60,28%</t>
  </si>
  <si>
    <t>83,8929174</t>
  </si>
  <si>
    <t>105,88</t>
  </si>
  <si>
    <t>8.882,58</t>
  </si>
  <si>
    <t>1,76%</t>
  </si>
  <si>
    <t>62,04%</t>
  </si>
  <si>
    <t xml:space="preserve"> J00007 </t>
  </si>
  <si>
    <t>Seixo lavado</t>
  </si>
  <si>
    <t>47,1076720</t>
  </si>
  <si>
    <t>188,08</t>
  </si>
  <si>
    <t>8.860,01</t>
  </si>
  <si>
    <t>63,80%</t>
  </si>
  <si>
    <t>17,6000000</t>
  </si>
  <si>
    <t>458,59</t>
  </si>
  <si>
    <t>8.071,18</t>
  </si>
  <si>
    <t>1,60%</t>
  </si>
  <si>
    <t>65,40%</t>
  </si>
  <si>
    <t xml:space="preserve"> D00453 </t>
  </si>
  <si>
    <t>Caixa Coletora</t>
  </si>
  <si>
    <t>83,0260000</t>
  </si>
  <si>
    <t>96,26</t>
  </si>
  <si>
    <t>7.992,08</t>
  </si>
  <si>
    <t>1,58%</t>
  </si>
  <si>
    <t>66,99%</t>
  </si>
  <si>
    <t xml:space="preserve"> 37371 </t>
  </si>
  <si>
    <t>TRANSPORTE - HORISTA (ENCARGOS COMPLEMENTARES) (COLETADO CAIXA)</t>
  </si>
  <si>
    <t>Serviços</t>
  </si>
  <si>
    <t>1,16</t>
  </si>
  <si>
    <t>6.979,74</t>
  </si>
  <si>
    <t>1,38%</t>
  </si>
  <si>
    <t>68,37%</t>
  </si>
  <si>
    <t>435,1200000</t>
  </si>
  <si>
    <t>15,40</t>
  </si>
  <si>
    <t>6.700,85</t>
  </si>
  <si>
    <t>1,33%</t>
  </si>
  <si>
    <t>69,70%</t>
  </si>
  <si>
    <t xml:space="preserve"> 6127 </t>
  </si>
  <si>
    <t>AJUDANTE DE PEDREIRO</t>
  </si>
  <si>
    <t>488,5109702</t>
  </si>
  <si>
    <t>6.629,09</t>
  </si>
  <si>
    <t>1,31%</t>
  </si>
  <si>
    <t>71,01%</t>
  </si>
  <si>
    <t xml:space="preserve"> 37372 </t>
  </si>
  <si>
    <t>EXAMES - HORISTA (ENCARGOS COMPLEMENTARES) (COLETADO CAIXA)</t>
  </si>
  <si>
    <t>1,04</t>
  </si>
  <si>
    <t>6.257,70</t>
  </si>
  <si>
    <t>1,24%</t>
  </si>
  <si>
    <t>72,25%</t>
  </si>
  <si>
    <t xml:space="preserve"> 00004750 </t>
  </si>
  <si>
    <t>PEDREIRO (HORISTA)</t>
  </si>
  <si>
    <t>305,4760478</t>
  </si>
  <si>
    <t>18,78</t>
  </si>
  <si>
    <t>5.736,84</t>
  </si>
  <si>
    <t>1,14%</t>
  </si>
  <si>
    <t>73,39%</t>
  </si>
  <si>
    <t xml:space="preserve"> 00006110 </t>
  </si>
  <si>
    <t>SERRALHEIRO (HORISTA)</t>
  </si>
  <si>
    <t>297,3969541</t>
  </si>
  <si>
    <t>5.585,11</t>
  </si>
  <si>
    <t>1,11%</t>
  </si>
  <si>
    <t>74,50%</t>
  </si>
  <si>
    <t xml:space="preserve"> 25964 </t>
  </si>
  <si>
    <t>JARDINEIRO</t>
  </si>
  <si>
    <t>738,0135000</t>
  </si>
  <si>
    <t>7,50</t>
  </si>
  <si>
    <t>5.535,10</t>
  </si>
  <si>
    <t>1,10%</t>
  </si>
  <si>
    <t>75,59%</t>
  </si>
  <si>
    <t>8,0000000</t>
  </si>
  <si>
    <t>675,30</t>
  </si>
  <si>
    <t>5.402,40</t>
  </si>
  <si>
    <t>1,07%</t>
  </si>
  <si>
    <t>76,67%</t>
  </si>
  <si>
    <t xml:space="preserve"> 00004721 </t>
  </si>
  <si>
    <t>PEDRA BRITADA N. 1 (9,5 a 19 MM) POSTO PEDREIRA/FORNECEDOR, SEM FRETE</t>
  </si>
  <si>
    <t>41,7088251</t>
  </si>
  <si>
    <t>129,13</t>
  </si>
  <si>
    <t>5.385,86</t>
  </si>
  <si>
    <t>77,73%</t>
  </si>
  <si>
    <t xml:space="preserve"> J00005 </t>
  </si>
  <si>
    <t>Areia</t>
  </si>
  <si>
    <t>61,4377700</t>
  </si>
  <si>
    <t>83,91</t>
  </si>
  <si>
    <t>5.155,24</t>
  </si>
  <si>
    <t>1,02%</t>
  </si>
  <si>
    <t>78,76%</t>
  </si>
  <si>
    <t>270,4363448</t>
  </si>
  <si>
    <t>5.078,79</t>
  </si>
  <si>
    <t>1,01%</t>
  </si>
  <si>
    <t>79,76%</t>
  </si>
  <si>
    <t>35,8050000</t>
  </si>
  <si>
    <t>138,50</t>
  </si>
  <si>
    <t>4.958,99</t>
  </si>
  <si>
    <t>0,98%</t>
  </si>
  <si>
    <t>80,75%</t>
  </si>
  <si>
    <t xml:space="preserve"> 7592 </t>
  </si>
  <si>
    <t>TOPOGRAFO</t>
  </si>
  <si>
    <t>258,5205600</t>
  </si>
  <si>
    <t>4.847,26</t>
  </si>
  <si>
    <t>0,96%</t>
  </si>
  <si>
    <t>81,71%</t>
  </si>
  <si>
    <t>1,0000000</t>
  </si>
  <si>
    <t>0,88%</t>
  </si>
  <si>
    <t>82,58%</t>
  </si>
  <si>
    <t>20,0000000</t>
  </si>
  <si>
    <t>215,52</t>
  </si>
  <si>
    <t>4.310,40</t>
  </si>
  <si>
    <t>0,85%</t>
  </si>
  <si>
    <t>83,44%</t>
  </si>
  <si>
    <t xml:space="preserve"> 43491 </t>
  </si>
  <si>
    <t>EPI - FAMILIA SERVENTE - HORISTA (ENCARGOS COMPLEMENTARES - COLETADO CAIXA)</t>
  </si>
  <si>
    <t>2.910,2985680</t>
  </si>
  <si>
    <t>1,47</t>
  </si>
  <si>
    <t>4.278,14</t>
  </si>
  <si>
    <t>84,29%</t>
  </si>
  <si>
    <t xml:space="preserve"> 43489 </t>
  </si>
  <si>
    <t>EPI - FAMILIA PEDREIRO - HORISTA (ENCARGOS COMPLEMENTARES - COLETADO CAIXA)</t>
  </si>
  <si>
    <t>2.433,9241500</t>
  </si>
  <si>
    <t>1,40</t>
  </si>
  <si>
    <t>3.407,49</t>
  </si>
  <si>
    <t>0,68%</t>
  </si>
  <si>
    <t>84,96%</t>
  </si>
  <si>
    <t>78,2000000</t>
  </si>
  <si>
    <t>42,85</t>
  </si>
  <si>
    <t>3.350,87</t>
  </si>
  <si>
    <t>0,66%</t>
  </si>
  <si>
    <t>85,62%</t>
  </si>
  <si>
    <t xml:space="preserve"> 00037371 </t>
  </si>
  <si>
    <t>TRANSPORTE - HORISTA (COLETADO CAIXA)</t>
  </si>
  <si>
    <t>3.194,40</t>
  </si>
  <si>
    <t>0,63%</t>
  </si>
  <si>
    <t>86,26%</t>
  </si>
  <si>
    <t xml:space="preserve"> 00000246 </t>
  </si>
  <si>
    <t>AUXILIAR DE ENCANADOR OU BOMBEIRO HIDRAULICO (HORISTA)</t>
  </si>
  <si>
    <t>223,7680008</t>
  </si>
  <si>
    <t>14,08</t>
  </si>
  <si>
    <t>3.150,65</t>
  </si>
  <si>
    <t>0,62%</t>
  </si>
  <si>
    <t>86,88%</t>
  </si>
  <si>
    <t xml:space="preserve"> P00003 </t>
  </si>
  <si>
    <t>Tinta Latex PVA</t>
  </si>
  <si>
    <t>GL</t>
  </si>
  <si>
    <t>26,3760000</t>
  </si>
  <si>
    <t>116,79</t>
  </si>
  <si>
    <t>3.080,45</t>
  </si>
  <si>
    <t>0,61%</t>
  </si>
  <si>
    <t>87,49%</t>
  </si>
  <si>
    <t xml:space="preserve"> 4783 </t>
  </si>
  <si>
    <t>PINTOR</t>
  </si>
  <si>
    <t>160,1550720</t>
  </si>
  <si>
    <t>3.002,91</t>
  </si>
  <si>
    <t>0,60%</t>
  </si>
  <si>
    <t>88,09%</t>
  </si>
  <si>
    <t xml:space="preserve"> 00037372 </t>
  </si>
  <si>
    <t>EXAMES - HORISTA (COLETADO CAIXA)</t>
  </si>
  <si>
    <t>2.863,95</t>
  </si>
  <si>
    <t>0,57%</t>
  </si>
  <si>
    <t>88,66%</t>
  </si>
  <si>
    <t xml:space="preserve"> 00004783 </t>
  </si>
  <si>
    <t>PINTOR (HORISTA)</t>
  </si>
  <si>
    <t>146,1470267</t>
  </si>
  <si>
    <t>2.744,64</t>
  </si>
  <si>
    <t>0,54%</t>
  </si>
  <si>
    <t>89,20%</t>
  </si>
  <si>
    <t xml:space="preserve"> D00425 </t>
  </si>
  <si>
    <t>Aço CA 50/60 -  Preço médio</t>
  </si>
  <si>
    <t>192,3012000</t>
  </si>
  <si>
    <t>12,87</t>
  </si>
  <si>
    <t>2.474,92</t>
  </si>
  <si>
    <t>0,49%</t>
  </si>
  <si>
    <t>89,69%</t>
  </si>
  <si>
    <t>22,4411600</t>
  </si>
  <si>
    <t>109,09</t>
  </si>
  <si>
    <t>2.448,11</t>
  </si>
  <si>
    <t>90,18%</t>
  </si>
  <si>
    <t xml:space="preserve"> 00001213 </t>
  </si>
  <si>
    <t>CARPINTEIRO DE FORMAS (HORISTA)</t>
  </si>
  <si>
    <t>129,2770073</t>
  </si>
  <si>
    <t>2.427,82</t>
  </si>
  <si>
    <t>0,48%</t>
  </si>
  <si>
    <t>90,66%</t>
  </si>
  <si>
    <t xml:space="preserve"> 43465 </t>
  </si>
  <si>
    <t>FERRAMENTAS - FAMILIA PEDREIRO - HORISTA (ENCARGOS COMPLEMENTARES - COLETADO CAIXA)</t>
  </si>
  <si>
    <t>0,95</t>
  </si>
  <si>
    <t>2.312,23</t>
  </si>
  <si>
    <t>0,46%</t>
  </si>
  <si>
    <t>91,12%</t>
  </si>
  <si>
    <t>11,3785200</t>
  </si>
  <si>
    <t>195,09</t>
  </si>
  <si>
    <t>2.219,84</t>
  </si>
  <si>
    <t>0,44%</t>
  </si>
  <si>
    <t>91,56%</t>
  </si>
  <si>
    <t xml:space="preserve"> 43467 </t>
  </si>
  <si>
    <t>FERRAMENTAS - FAMILIA SERVENTE - HORISTA (ENCARGOS COMPLEMENTARES - COLETADO CAIXA)</t>
  </si>
  <si>
    <t>0,71</t>
  </si>
  <si>
    <t>2.066,31</t>
  </si>
  <si>
    <t>0,41%</t>
  </si>
  <si>
    <t>91,97%</t>
  </si>
  <si>
    <t>414,4000000</t>
  </si>
  <si>
    <t>4,83</t>
  </si>
  <si>
    <t>2.001,55</t>
  </si>
  <si>
    <t>0,40%</t>
  </si>
  <si>
    <t>92,36%</t>
  </si>
  <si>
    <t xml:space="preserve"> 1214 </t>
  </si>
  <si>
    <t>CARPINTEIRO</t>
  </si>
  <si>
    <t>99,5251077</t>
  </si>
  <si>
    <t>1.866,10</t>
  </si>
  <si>
    <t>0,37%</t>
  </si>
  <si>
    <t>92,73%</t>
  </si>
  <si>
    <t xml:space="preserve"> 00043491 </t>
  </si>
  <si>
    <t>1.238,5693574</t>
  </si>
  <si>
    <t>1.820,70</t>
  </si>
  <si>
    <t>0,36%</t>
  </si>
  <si>
    <t>93,09%</t>
  </si>
  <si>
    <t xml:space="preserve"> 00037666 </t>
  </si>
  <si>
    <t>OPERADOR DE BETONEIRA ESTACIONARIA / MISTURADOR</t>
  </si>
  <si>
    <t>116,7954859</t>
  </si>
  <si>
    <t>14,87</t>
  </si>
  <si>
    <t>1.736,75</t>
  </si>
  <si>
    <t>0,34%</t>
  </si>
  <si>
    <t>93,44%</t>
  </si>
  <si>
    <t>6,2064600</t>
  </si>
  <si>
    <t>267,29</t>
  </si>
  <si>
    <t>1.658,92</t>
  </si>
  <si>
    <t>0,33%</t>
  </si>
  <si>
    <t>93,77%</t>
  </si>
  <si>
    <t>141,9250000</t>
  </si>
  <si>
    <t>9,69</t>
  </si>
  <si>
    <t>1.375,25</t>
  </si>
  <si>
    <t>0,27%</t>
  </si>
  <si>
    <t>94,04%</t>
  </si>
  <si>
    <t>102,7000000</t>
  </si>
  <si>
    <t>13,24</t>
  </si>
  <si>
    <t>1.359,75</t>
  </si>
  <si>
    <t>94,31%</t>
  </si>
  <si>
    <t>9,1300000</t>
  </si>
  <si>
    <t>129,81</t>
  </si>
  <si>
    <t>1.185,17</t>
  </si>
  <si>
    <t>0,23%</t>
  </si>
  <si>
    <t>94,54%</t>
  </si>
  <si>
    <t xml:space="preserve"> D00012 </t>
  </si>
  <si>
    <t>Ripão em madeira de lei 2"x1" serr.</t>
  </si>
  <si>
    <t>6,2137200</t>
  </si>
  <si>
    <t>184,81</t>
  </si>
  <si>
    <t>1.148,36</t>
  </si>
  <si>
    <t>94,77%</t>
  </si>
  <si>
    <t xml:space="preserve"> 00004759 </t>
  </si>
  <si>
    <t>CALCETEIRO (HORISTA)</t>
  </si>
  <si>
    <t>65,8800657</t>
  </si>
  <si>
    <t>16,99</t>
  </si>
  <si>
    <t>1.119,30</t>
  </si>
  <si>
    <t>0,22%</t>
  </si>
  <si>
    <t>94,99%</t>
  </si>
  <si>
    <t xml:space="preserve"> 00043489 </t>
  </si>
  <si>
    <t>663,3076087</t>
  </si>
  <si>
    <t>928,63</t>
  </si>
  <si>
    <t>0,18%</t>
  </si>
  <si>
    <t>95,18%</t>
  </si>
  <si>
    <t xml:space="preserve"> 37666 </t>
  </si>
  <si>
    <t>OPERADOR DE BETONEIRA /MISTURADOR</t>
  </si>
  <si>
    <t>48,0698746</t>
  </si>
  <si>
    <t>901,31</t>
  </si>
  <si>
    <t>95,36%</t>
  </si>
  <si>
    <t xml:space="preserve"> 2696 </t>
  </si>
  <si>
    <t>ENCANADOR OU BOMBEIRO HIDRAULICO</t>
  </si>
  <si>
    <t>47,5061085</t>
  </si>
  <si>
    <t>890,74</t>
  </si>
  <si>
    <t>95,53%</t>
  </si>
  <si>
    <t xml:space="preserve"> 00043467 </t>
  </si>
  <si>
    <t>879,38</t>
  </si>
  <si>
    <t>0,17%</t>
  </si>
  <si>
    <t>95,71%</t>
  </si>
  <si>
    <t>108,87</t>
  </si>
  <si>
    <t>870,96</t>
  </si>
  <si>
    <t>95,88%</t>
  </si>
  <si>
    <t>88,0000000</t>
  </si>
  <si>
    <t>8,78</t>
  </si>
  <si>
    <t>772,64</t>
  </si>
  <si>
    <t>0,15%</t>
  </si>
  <si>
    <t>96,03%</t>
  </si>
  <si>
    <t>9,2000000</t>
  </si>
  <si>
    <t>771,97</t>
  </si>
  <si>
    <t>96,19%</t>
  </si>
  <si>
    <t>6,0000000</t>
  </si>
  <si>
    <t>124,50</t>
  </si>
  <si>
    <t>747,00</t>
  </si>
  <si>
    <t>96,33%</t>
  </si>
  <si>
    <t>125,5876000</t>
  </si>
  <si>
    <t>5,90</t>
  </si>
  <si>
    <t>740,97</t>
  </si>
  <si>
    <t>96,48%</t>
  </si>
  <si>
    <t xml:space="preserve"> 00004222 </t>
  </si>
  <si>
    <t>GASOLINA COMUM</t>
  </si>
  <si>
    <t>82,0899716</t>
  </si>
  <si>
    <t>8,68</t>
  </si>
  <si>
    <t>712,54</t>
  </si>
  <si>
    <t>0,14%</t>
  </si>
  <si>
    <t>96,62%</t>
  </si>
  <si>
    <t xml:space="preserve"> 246 </t>
  </si>
  <si>
    <t>AUXILIAR DE ENCANADOR OU BOMBEIRO HIDRAULICO</t>
  </si>
  <si>
    <t>50,5499085</t>
  </si>
  <si>
    <t>685,96</t>
  </si>
  <si>
    <t>96,76%</t>
  </si>
  <si>
    <t>24,0247680</t>
  </si>
  <si>
    <t>28,35</t>
  </si>
  <si>
    <t>681,10</t>
  </si>
  <si>
    <t>96,89%</t>
  </si>
  <si>
    <t>12,0000000</t>
  </si>
  <si>
    <t>56,33</t>
  </si>
  <si>
    <t>675,96</t>
  </si>
  <si>
    <t>0,13%</t>
  </si>
  <si>
    <t>97,03%</t>
  </si>
  <si>
    <t xml:space="preserve"> 00043465 </t>
  </si>
  <si>
    <t>630,14</t>
  </si>
  <si>
    <t>0,12%</t>
  </si>
  <si>
    <t>97,15%</t>
  </si>
  <si>
    <t xml:space="preserve"> J00002 </t>
  </si>
  <si>
    <t>Pedra preta</t>
  </si>
  <si>
    <t>5,7776000</t>
  </si>
  <si>
    <t>104,27</t>
  </si>
  <si>
    <t>602,43</t>
  </si>
  <si>
    <t>97,27%</t>
  </si>
  <si>
    <t xml:space="preserve"> 00043485 </t>
  </si>
  <si>
    <t>EPI - FAMILIA ENCANADOR - HORISTA (ENCARGOS COMPLEMENTARES - COLETADO CAIXA)</t>
  </si>
  <si>
    <t>456,7360000</t>
  </si>
  <si>
    <t>1,20</t>
  </si>
  <si>
    <t>548,08</t>
  </si>
  <si>
    <t>0,11%</t>
  </si>
  <si>
    <t>97,38%</t>
  </si>
  <si>
    <t>5,7800000</t>
  </si>
  <si>
    <t>87,12</t>
  </si>
  <si>
    <t>503,55</t>
  </si>
  <si>
    <t>0,10%</t>
  </si>
  <si>
    <t>97,48%</t>
  </si>
  <si>
    <t>114,9825186</t>
  </si>
  <si>
    <t>4,26</t>
  </si>
  <si>
    <t>489,83</t>
  </si>
  <si>
    <t>97,58%</t>
  </si>
  <si>
    <t>24,0000000</t>
  </si>
  <si>
    <t>17,71</t>
  </si>
  <si>
    <t>425,04</t>
  </si>
  <si>
    <t>0,08%</t>
  </si>
  <si>
    <t>97,66%</t>
  </si>
  <si>
    <t xml:space="preserve"> 37373 </t>
  </si>
  <si>
    <t>SEGURO - HORISTA (ENCARGOS COMPLEMENTARES) (COLETADO CAIXA)</t>
  </si>
  <si>
    <t>Taxas</t>
  </si>
  <si>
    <t>0,07</t>
  </si>
  <si>
    <t>421,19</t>
  </si>
  <si>
    <t>97,75%</t>
  </si>
  <si>
    <t>29,1306000</t>
  </si>
  <si>
    <t>14,19</t>
  </si>
  <si>
    <t>413,36</t>
  </si>
  <si>
    <t>97,83%</t>
  </si>
  <si>
    <t>3,3177600</t>
  </si>
  <si>
    <t>121,96</t>
  </si>
  <si>
    <t>404,63</t>
  </si>
  <si>
    <t>97,91%</t>
  </si>
  <si>
    <t xml:space="preserve"> D00082 </t>
  </si>
  <si>
    <t>Prego 2"x11</t>
  </si>
  <si>
    <t>16,7903000</t>
  </si>
  <si>
    <t>23,61</t>
  </si>
  <si>
    <t>396,42</t>
  </si>
  <si>
    <t>97,99%</t>
  </si>
  <si>
    <t>2,0000000</t>
  </si>
  <si>
    <t>174,97</t>
  </si>
  <si>
    <t>349,94</t>
  </si>
  <si>
    <t>0,07%</t>
  </si>
  <si>
    <t>98,06%</t>
  </si>
  <si>
    <t xml:space="preserve"> 378 </t>
  </si>
  <si>
    <t>ARMADOR</t>
  </si>
  <si>
    <t>18,4865554</t>
  </si>
  <si>
    <t>346,62</t>
  </si>
  <si>
    <t>98,12%</t>
  </si>
  <si>
    <t>1,4000000</t>
  </si>
  <si>
    <t>231,02</t>
  </si>
  <si>
    <t>323,43</t>
  </si>
  <si>
    <t>0,06%</t>
  </si>
  <si>
    <t>98,19%</t>
  </si>
  <si>
    <t>13,6844700</t>
  </si>
  <si>
    <t>23,06</t>
  </si>
  <si>
    <t>315,56</t>
  </si>
  <si>
    <t>98,25%</t>
  </si>
  <si>
    <t xml:space="preserve"> 43490 </t>
  </si>
  <si>
    <t>EPI - FAMILIA PINTOR - HORISTA (ENCARGOS COMPLEMENTARES - COLETADO CAIXA)</t>
  </si>
  <si>
    <t>158,2560000</t>
  </si>
  <si>
    <t>1,92</t>
  </si>
  <si>
    <t>303,85</t>
  </si>
  <si>
    <t>98,31%</t>
  </si>
  <si>
    <t xml:space="preserve"> 43466 </t>
  </si>
  <si>
    <t>FERRAMENTAS - FAMILIA PINTOR - HORISTA (ENCARGOS COMPLEMENTARES - COLETADO CAIXA)</t>
  </si>
  <si>
    <t>1,90</t>
  </si>
  <si>
    <t>300,69</t>
  </si>
  <si>
    <t>98,37%</t>
  </si>
  <si>
    <t xml:space="preserve"> 00043490 </t>
  </si>
  <si>
    <t>144,4140580</t>
  </si>
  <si>
    <t>277,27</t>
  </si>
  <si>
    <t>0,05%</t>
  </si>
  <si>
    <t>98,43%</t>
  </si>
  <si>
    <t xml:space="preserve"> 00043466 </t>
  </si>
  <si>
    <t>274,39</t>
  </si>
  <si>
    <t>98,48%</t>
  </si>
  <si>
    <t xml:space="preserve"> H00062 </t>
  </si>
  <si>
    <t>Sumidouro cap=10 pessoas</t>
  </si>
  <si>
    <t>0,2500000</t>
  </si>
  <si>
    <t>1.084,55</t>
  </si>
  <si>
    <t>271,14</t>
  </si>
  <si>
    <t>98,53%</t>
  </si>
  <si>
    <t>12,52</t>
  </si>
  <si>
    <t>250,40</t>
  </si>
  <si>
    <t>98,58%</t>
  </si>
  <si>
    <t xml:space="preserve"> H00074 </t>
  </si>
  <si>
    <t>Tubo em PVC 1 1/2" (LH)</t>
  </si>
  <si>
    <t>4,5000000</t>
  </si>
  <si>
    <t>47,86</t>
  </si>
  <si>
    <t>215,37</t>
  </si>
  <si>
    <t>0,04%</t>
  </si>
  <si>
    <t>98,63%</t>
  </si>
  <si>
    <t xml:space="preserve"> D00349 </t>
  </si>
  <si>
    <t>Aditivo plastificante</t>
  </si>
  <si>
    <t>16,8154150</t>
  </si>
  <si>
    <t>12,60</t>
  </si>
  <si>
    <t>211,87</t>
  </si>
  <si>
    <t>98,67%</t>
  </si>
  <si>
    <t>9,8755020</t>
  </si>
  <si>
    <t>21,44</t>
  </si>
  <si>
    <t>211,73</t>
  </si>
  <si>
    <t>98,71%</t>
  </si>
  <si>
    <t xml:space="preserve"> 00043483 </t>
  </si>
  <si>
    <t>EPI - FAMILIA CARPINTEIRO DE FORMAS - HORISTA (ENCARGOS COMPLEMENTARES - COLETADO CAIXA)</t>
  </si>
  <si>
    <t>128,4484661</t>
  </si>
  <si>
    <t>1,61</t>
  </si>
  <si>
    <t>206,80</t>
  </si>
  <si>
    <t>98,75%</t>
  </si>
  <si>
    <t xml:space="preserve"> H00061 </t>
  </si>
  <si>
    <t>Fossa septica cap= 10 pessoas</t>
  </si>
  <si>
    <t>813,74</t>
  </si>
  <si>
    <t>203,44</t>
  </si>
  <si>
    <t>98,79%</t>
  </si>
  <si>
    <t xml:space="preserve"> 43493 </t>
  </si>
  <si>
    <t>EPI - FAMILIA TOPOGRAFO - HORISTA (ENCARGOS COMPLEMENTARES - COLETADO CAIXA)</t>
  </si>
  <si>
    <t>256,8000000</t>
  </si>
  <si>
    <t>202,87</t>
  </si>
  <si>
    <t>98,83%</t>
  </si>
  <si>
    <t xml:space="preserve"> D00043 </t>
  </si>
  <si>
    <t>Arame recozido No. 18</t>
  </si>
  <si>
    <t>7,3584360</t>
  </si>
  <si>
    <t>26,59</t>
  </si>
  <si>
    <t>195,66</t>
  </si>
  <si>
    <t>98,87%</t>
  </si>
  <si>
    <t xml:space="preserve"> 158 </t>
  </si>
  <si>
    <t>Almoço (Participação do empregador)</t>
  </si>
  <si>
    <t>10,8710184</t>
  </si>
  <si>
    <t>17,97</t>
  </si>
  <si>
    <t>195,35</t>
  </si>
  <si>
    <t>98,91%</t>
  </si>
  <si>
    <t xml:space="preserve"> 00037373 </t>
  </si>
  <si>
    <t>SEGURO - HORISTA (COLETADO CAIXA)</t>
  </si>
  <si>
    <t>192,77</t>
  </si>
  <si>
    <t>98,95%</t>
  </si>
  <si>
    <t xml:space="preserve"> 00043461 </t>
  </si>
  <si>
    <t>FERRAMENTAS - FAMILIA ENCANADOR - HORISTA (ENCARGOS COMPLEMENTARES - COLETADO CAIXA)</t>
  </si>
  <si>
    <t>0,41</t>
  </si>
  <si>
    <t>187,26</t>
  </si>
  <si>
    <t>98,98%</t>
  </si>
  <si>
    <t>50,4000000</t>
  </si>
  <si>
    <t>3,67</t>
  </si>
  <si>
    <t>184,97</t>
  </si>
  <si>
    <t>99,02%</t>
  </si>
  <si>
    <t xml:space="preserve"> 00011281 </t>
  </si>
  <si>
    <t>COMPACTADOR DE SOLO A PERCUSSAO (SOQUETE), COM MOTOR GASOLINA DE 4 TEMPOS, PESO ENTRE 55 E 65 KG, FORCA DE IMPACTO DE 1.000 A 1.500 KGF, FREQUENCIA DE 600 A 700 GOLPES POR MINUTO, VELOCIDADE DE TRABALHO ENTRE 10 E 15 M/MIN, POTENCIA ENTRE 2,00 E 3,00 HP</t>
  </si>
  <si>
    <t>0,0126123</t>
  </si>
  <si>
    <t>14.438,03</t>
  </si>
  <si>
    <t>182,10</t>
  </si>
  <si>
    <t>99,06%</t>
  </si>
  <si>
    <t xml:space="preserve"> P00007 </t>
  </si>
  <si>
    <t>Lixa para parede</t>
  </si>
  <si>
    <t>131,8800000</t>
  </si>
  <si>
    <t>1,28</t>
  </si>
  <si>
    <t>168,81</t>
  </si>
  <si>
    <t>0,03%</t>
  </si>
  <si>
    <t>99,09%</t>
  </si>
  <si>
    <t>0,5000000</t>
  </si>
  <si>
    <t>161,72</t>
  </si>
  <si>
    <t>99,12%</t>
  </si>
  <si>
    <t xml:space="preserve"> 43483 </t>
  </si>
  <si>
    <t>98,3449680</t>
  </si>
  <si>
    <t>158,34</t>
  </si>
  <si>
    <t>99,15%</t>
  </si>
  <si>
    <t>18,8104800</t>
  </si>
  <si>
    <t>8,38</t>
  </si>
  <si>
    <t>157,63</t>
  </si>
  <si>
    <t>99,19%</t>
  </si>
  <si>
    <t xml:space="preserve"> H00078 </t>
  </si>
  <si>
    <t>Tubo em PVC 3/4" (LH)</t>
  </si>
  <si>
    <t>13,5000000</t>
  </si>
  <si>
    <t>11,52</t>
  </si>
  <si>
    <t>155,52</t>
  </si>
  <si>
    <t>99,22%</t>
  </si>
  <si>
    <t xml:space="preserve"> 00011616 </t>
  </si>
  <si>
    <t>MARTELO DEMOLIDOR PNEUMATICO MANUAL, PADRAO, PESO DE 32 KG</t>
  </si>
  <si>
    <t>0,0076403</t>
  </si>
  <si>
    <t>20.162,85</t>
  </si>
  <si>
    <t>154,05</t>
  </si>
  <si>
    <t>99,25%</t>
  </si>
  <si>
    <t>8,2000000</t>
  </si>
  <si>
    <t>18,61</t>
  </si>
  <si>
    <t>152,60</t>
  </si>
  <si>
    <t>99,28%</t>
  </si>
  <si>
    <t xml:space="preserve"> 2436 </t>
  </si>
  <si>
    <t>ELETRICISTA</t>
  </si>
  <si>
    <t>7,7265000</t>
  </si>
  <si>
    <t>144,87</t>
  </si>
  <si>
    <t>99,31%</t>
  </si>
  <si>
    <t>12,4995000</t>
  </si>
  <si>
    <t>11,54</t>
  </si>
  <si>
    <t>144,24</t>
  </si>
  <si>
    <t>99,33%</t>
  </si>
  <si>
    <t xml:space="preserve"> H00021 </t>
  </si>
  <si>
    <t>Bacia sanitaria de louca</t>
  </si>
  <si>
    <t>250,28</t>
  </si>
  <si>
    <t>125,14</t>
  </si>
  <si>
    <t>0,02%</t>
  </si>
  <si>
    <t>99,36%</t>
  </si>
  <si>
    <t xml:space="preserve"> 00043059 </t>
  </si>
  <si>
    <t>ACO CA-60, 4,2 MM, OU 5,0 MM, OU 6,0 MM, OU 7,0 MM, VERGALHAO</t>
  </si>
  <si>
    <t>11,3878449</t>
  </si>
  <si>
    <t>10,66</t>
  </si>
  <si>
    <t>121,39</t>
  </si>
  <si>
    <t>99,38%</t>
  </si>
  <si>
    <t xml:space="preserve"> M00008 </t>
  </si>
  <si>
    <t>Betoneira eletrica - 320l</t>
  </si>
  <si>
    <t>22,9199760</t>
  </si>
  <si>
    <t>5,22</t>
  </si>
  <si>
    <t>119,64</t>
  </si>
  <si>
    <t>99,41%</t>
  </si>
  <si>
    <t>3,6494700</t>
  </si>
  <si>
    <t>32,60</t>
  </si>
  <si>
    <t>118,97</t>
  </si>
  <si>
    <t>99,43%</t>
  </si>
  <si>
    <t xml:space="preserve"> 00043488 </t>
  </si>
  <si>
    <t>EPI - FAMILIA OPERADOR ESCAVADEIRA - HORISTA (ENCARGOS COMPLEMENTARES - COLETADO CAIXA)</t>
  </si>
  <si>
    <t>122,3187722</t>
  </si>
  <si>
    <t>0,97</t>
  </si>
  <si>
    <t>118,65</t>
  </si>
  <si>
    <t>99,45%</t>
  </si>
  <si>
    <t xml:space="preserve"> 43485 </t>
  </si>
  <si>
    <t>96,6450000</t>
  </si>
  <si>
    <t>115,97</t>
  </si>
  <si>
    <t>99,48%</t>
  </si>
  <si>
    <t>99,50%</t>
  </si>
  <si>
    <t xml:space="preserve"> H00032 </t>
  </si>
  <si>
    <t>Sifao metalico de 1 1/2 "</t>
  </si>
  <si>
    <t>222,04</t>
  </si>
  <si>
    <t>111,02</t>
  </si>
  <si>
    <t>99,52%</t>
  </si>
  <si>
    <t>5,0000000</t>
  </si>
  <si>
    <t>21,66</t>
  </si>
  <si>
    <t>108,30</t>
  </si>
  <si>
    <t>99,54%</t>
  </si>
  <si>
    <t>2,7878400</t>
  </si>
  <si>
    <t>38,00</t>
  </si>
  <si>
    <t>105,94</t>
  </si>
  <si>
    <t>99,56%</t>
  </si>
  <si>
    <t xml:space="preserve"> 247 </t>
  </si>
  <si>
    <t>AJUDANTE DE ELETRICISTA</t>
  </si>
  <si>
    <t>104,85</t>
  </si>
  <si>
    <t>99,58%</t>
  </si>
  <si>
    <t xml:space="preserve"> 00002705 </t>
  </si>
  <si>
    <t>ENERGIA ELETRICA ATE 2000 KWH INDUSTRIAL, SEM DEMANDA</t>
  </si>
  <si>
    <t>KWH</t>
  </si>
  <si>
    <t>74,8018572</t>
  </si>
  <si>
    <t>104,72</t>
  </si>
  <si>
    <t>99,61%</t>
  </si>
  <si>
    <t xml:space="preserve"> 00010535 </t>
  </si>
  <si>
    <t>BETONEIRA CAPACIDADE NOMINAL 400 L, CAPACIDADE DE MISTURA  280 L, MOTOR ELETRICO TRIFASICO 220/380 V POTENCIA 2 CV, SEM CARREGADOR</t>
  </si>
  <si>
    <t>0,0123357</t>
  </si>
  <si>
    <t>7.444,27</t>
  </si>
  <si>
    <t>91,83</t>
  </si>
  <si>
    <t>99,62%</t>
  </si>
  <si>
    <t>4,36</t>
  </si>
  <si>
    <t>87,20</t>
  </si>
  <si>
    <t>99,64%</t>
  </si>
  <si>
    <t xml:space="preserve"> 10492 </t>
  </si>
  <si>
    <t>Cesta Básica</t>
  </si>
  <si>
    <t>0,4805460</t>
  </si>
  <si>
    <t>179,69</t>
  </si>
  <si>
    <t>86,35</t>
  </si>
  <si>
    <t>99,66%</t>
  </si>
  <si>
    <t xml:space="preserve"> 00036531 </t>
  </si>
  <si>
    <t>RETROESCAVADEIRA SOBRE RODAS COM CARREGADEIRA, TRACAO 4 X 4, POTENCIA LIQUIDA 88 HP, PESO OPERACIONAL MINIMO DE 6674 KG, CAPACIDADE DA CARREGADEIRA DE 1,00 M3 E DA  RETROESCAVADEIRA MINIMA DE 0,26 M3, PROFUNDIDADE DE ESCAVACAO MAXIMA DE 4,37 M</t>
  </si>
  <si>
    <t>0,0001847</t>
  </si>
  <si>
    <t>453.449,67</t>
  </si>
  <si>
    <t>83,75</t>
  </si>
  <si>
    <t>99,67%</t>
  </si>
  <si>
    <t xml:space="preserve"> 00040331 </t>
  </si>
  <si>
    <t>ASSENTADOR DE MANILHAS</t>
  </si>
  <si>
    <t>3,9064414</t>
  </si>
  <si>
    <t>20,00</t>
  </si>
  <si>
    <t>78,13</t>
  </si>
  <si>
    <t>99,69%</t>
  </si>
  <si>
    <t xml:space="preserve"> 00043459 </t>
  </si>
  <si>
    <t>FERRAMENTAS - FAMILIA CARPINTEIRO DE FORMAS - HORISTA (ENCARGOS COMPLEMENTARES - COLETADO CAIXA)</t>
  </si>
  <si>
    <t>0,57</t>
  </si>
  <si>
    <t>73,22</t>
  </si>
  <si>
    <t>0,01%</t>
  </si>
  <si>
    <t>99,70%</t>
  </si>
  <si>
    <t xml:space="preserve"> 10761 </t>
  </si>
  <si>
    <t>Refeição - café da manhã ( café com leite e dois pães com manteiga)</t>
  </si>
  <si>
    <t>6,42</t>
  </si>
  <si>
    <t>69,79</t>
  </si>
  <si>
    <t>99,72%</t>
  </si>
  <si>
    <t xml:space="preserve"> 00000034 </t>
  </si>
  <si>
    <t>ACO CA-50, 10,0 MM, VERGALHAO</t>
  </si>
  <si>
    <t>5,9232000</t>
  </si>
  <si>
    <t>66,70</t>
  </si>
  <si>
    <t>99,73%</t>
  </si>
  <si>
    <t xml:space="preserve"> H00052 </t>
  </si>
  <si>
    <t>Lavatorio de louca s/coluna branco (medio)</t>
  </si>
  <si>
    <t>112,30</t>
  </si>
  <si>
    <t>56,15</t>
  </si>
  <si>
    <t>99,74%</t>
  </si>
  <si>
    <t xml:space="preserve"> 43459 </t>
  </si>
  <si>
    <t>56,06</t>
  </si>
  <si>
    <t>99,75%</t>
  </si>
  <si>
    <t xml:space="preserve"> H00056 </t>
  </si>
  <si>
    <t>Torneira metalica p/ lavatorio de 1/2"</t>
  </si>
  <si>
    <t>108,36</t>
  </si>
  <si>
    <t>54,18</t>
  </si>
  <si>
    <t>99,76%</t>
  </si>
  <si>
    <t>0,8226500</t>
  </si>
  <si>
    <t>64,04</t>
  </si>
  <si>
    <t>52,68</t>
  </si>
  <si>
    <t>99,77%</t>
  </si>
  <si>
    <t xml:space="preserve"> 00011280 </t>
  </si>
  <si>
    <t>CORTADEIRA DE PISO DE CONCRETO E ASFALTO, PARA DISCO PADRAO DE DIAMETRO 350 MM (14") OU 450 MM (18") , MOTOR A GASOLINA, POTENCIA 13 HP, SEM DISCO</t>
  </si>
  <si>
    <t>0,0028983</t>
  </si>
  <si>
    <t>18.104,57</t>
  </si>
  <si>
    <t>52,47</t>
  </si>
  <si>
    <t>99,79%</t>
  </si>
  <si>
    <t xml:space="preserve"> 00004234 </t>
  </si>
  <si>
    <t>OPERADOR DE ESCAVADEIRA</t>
  </si>
  <si>
    <t>2,3757239</t>
  </si>
  <si>
    <t>20,79</t>
  </si>
  <si>
    <t>49,39</t>
  </si>
  <si>
    <t>99,80%</t>
  </si>
  <si>
    <t xml:space="preserve"> E00008 </t>
  </si>
  <si>
    <t>Cabo de cobre 2,5mm2  -750V</t>
  </si>
  <si>
    <t>3,59</t>
  </si>
  <si>
    <t>48,47</t>
  </si>
  <si>
    <t xml:space="preserve"> 00000378 </t>
  </si>
  <si>
    <t>ARMADOR (HORISTA)</t>
  </si>
  <si>
    <t>2,5778559</t>
  </si>
  <si>
    <t>48,41</t>
  </si>
  <si>
    <t>99,81%</t>
  </si>
  <si>
    <t xml:space="preserve"> 2378 </t>
  </si>
  <si>
    <t>Vale transporte</t>
  </si>
  <si>
    <t>9,1647908</t>
  </si>
  <si>
    <t>5,13</t>
  </si>
  <si>
    <t>47,02</t>
  </si>
  <si>
    <t>99,82%</t>
  </si>
  <si>
    <t xml:space="preserve"> 43488 </t>
  </si>
  <si>
    <t>47,7499500</t>
  </si>
  <si>
    <t>46,32</t>
  </si>
  <si>
    <t>99,83%</t>
  </si>
  <si>
    <t xml:space="preserve"> H00008 </t>
  </si>
  <si>
    <t>1,2500000</t>
  </si>
  <si>
    <t>33,76</t>
  </si>
  <si>
    <t>42,20</t>
  </si>
  <si>
    <t>99,84%</t>
  </si>
  <si>
    <t>0,5520000</t>
  </si>
  <si>
    <t>76,40</t>
  </si>
  <si>
    <t>42,17</t>
  </si>
  <si>
    <t>99,85%</t>
  </si>
  <si>
    <t xml:space="preserve"> 43461 </t>
  </si>
  <si>
    <t>39,62</t>
  </si>
  <si>
    <t>99,86%</t>
  </si>
  <si>
    <t>1,9000000</t>
  </si>
  <si>
    <t>18,80</t>
  </si>
  <si>
    <t>35,72</t>
  </si>
  <si>
    <t xml:space="preserve"> 941 </t>
  </si>
  <si>
    <t>Fardamento com mangas curta</t>
  </si>
  <si>
    <t>0,1601820</t>
  </si>
  <si>
    <t>216,26</t>
  </si>
  <si>
    <t>34,64</t>
  </si>
  <si>
    <t>99,87%</t>
  </si>
  <si>
    <t xml:space="preserve"> H00001 </t>
  </si>
  <si>
    <t>1,5750000</t>
  </si>
  <si>
    <t>21,99</t>
  </si>
  <si>
    <t>34,63</t>
  </si>
  <si>
    <t>99,88%</t>
  </si>
  <si>
    <t xml:space="preserve"> H00028 </t>
  </si>
  <si>
    <t>Valv. p/ lavat./bide d = 1" - cromada</t>
  </si>
  <si>
    <t>68,92</t>
  </si>
  <si>
    <t>34,46</t>
  </si>
  <si>
    <t>99,89%</t>
  </si>
  <si>
    <t xml:space="preserve"> H00002 </t>
  </si>
  <si>
    <t>Tubo em PVC - 75mm (LS)</t>
  </si>
  <si>
    <t>21,42</t>
  </si>
  <si>
    <t>33,74</t>
  </si>
  <si>
    <t xml:space="preserve"> 00004221 </t>
  </si>
  <si>
    <t>OLEO DIESEL COMBUSTIVEL COMUM</t>
  </si>
  <si>
    <t>4,2488783</t>
  </si>
  <si>
    <t>7,55</t>
  </si>
  <si>
    <t>32,08</t>
  </si>
  <si>
    <t>99,90%</t>
  </si>
  <si>
    <t>1,5456000</t>
  </si>
  <si>
    <t>19,42</t>
  </si>
  <si>
    <t>30,02</t>
  </si>
  <si>
    <t xml:space="preserve"> 00039995 </t>
  </si>
  <si>
    <t>POLIESTIRENO EXPANDIDO/EPS (ISOPOR), TIPO 2F, BLOCO</t>
  </si>
  <si>
    <t>0,0621832</t>
  </si>
  <si>
    <t>478,60</t>
  </si>
  <si>
    <t>29,76</t>
  </si>
  <si>
    <t>99,91%</t>
  </si>
  <si>
    <t xml:space="preserve"> H00044 </t>
  </si>
  <si>
    <t>Caixa de descarga plastica externa</t>
  </si>
  <si>
    <t>57,69</t>
  </si>
  <si>
    <t>28,85</t>
  </si>
  <si>
    <t>99,92%</t>
  </si>
  <si>
    <t>0,7536000</t>
  </si>
  <si>
    <t>36,97</t>
  </si>
  <si>
    <t>27,86</t>
  </si>
  <si>
    <t xml:space="preserve"> H00055 </t>
  </si>
  <si>
    <t>Fita de vedacao</t>
  </si>
  <si>
    <t>1,9550000</t>
  </si>
  <si>
    <t>14,22</t>
  </si>
  <si>
    <t>27,80</t>
  </si>
  <si>
    <t>99,93%</t>
  </si>
  <si>
    <t xml:space="preserve"> 00001442 </t>
  </si>
  <si>
    <t>COMPACTADOR DE SOLO TIPO PLACA VIBRATORIA REVERSIVEL, A GASOLINA, 4 TEMPOS, PESO DE 125 A 150 KG, FORCA CENTRIFUGA DE 2500 A 2800 KGF, LARG. TRABALHO DE 400 A 450 MM, FREQ VIBRACAO DE 4300 A 4500 RPM, VELOC. TRABALHO DE 15 A 20 M/MIN, POT. DE 5,5 A 6,0 HP</t>
  </si>
  <si>
    <t>0,0021241</t>
  </si>
  <si>
    <t>12.120,61</t>
  </si>
  <si>
    <t>25,75</t>
  </si>
  <si>
    <t xml:space="preserve"> H00022 </t>
  </si>
  <si>
    <t>Assento plastico</t>
  </si>
  <si>
    <t>49,15</t>
  </si>
  <si>
    <t>24,58</t>
  </si>
  <si>
    <t>0,00%</t>
  </si>
  <si>
    <t>99,94%</t>
  </si>
  <si>
    <t xml:space="preserve"> H00025 </t>
  </si>
  <si>
    <t>Tubo de ligacao em PVC c/ canopla (LS)</t>
  </si>
  <si>
    <t>47,58</t>
  </si>
  <si>
    <t>23,79</t>
  </si>
  <si>
    <t xml:space="preserve"> 43484 </t>
  </si>
  <si>
    <t>EPI - FAMILIA ELETRICISTA - HORISTA (ENCARGOS COMPLEMENTARES - COLETADO CAIXA)</t>
  </si>
  <si>
    <t>15,0000000</t>
  </si>
  <si>
    <t>1,37</t>
  </si>
  <si>
    <t>20,55</t>
  </si>
  <si>
    <t>99,95%</t>
  </si>
  <si>
    <t xml:space="preserve"> 43469 </t>
  </si>
  <si>
    <t>FERRAMENTAS - FAMILIA TOPOGRAFO - HORISTA (ENCARGOS COMPLEMENTARES - COLETADO CAIXA)</t>
  </si>
  <si>
    <t>0,08</t>
  </si>
  <si>
    <t>20,54</t>
  </si>
  <si>
    <t xml:space="preserve"> 00001358 </t>
  </si>
  <si>
    <t>CHAPA/PAINEL DE MADEIRA COMPENSADA RESINADA (MADEIRITE RESINADO ROSA) PARA FORMA DE CONCRETO, DE 2200 x 1100 MM, E = 17 MM</t>
  </si>
  <si>
    <t>0,2543338</t>
  </si>
  <si>
    <t>75,75</t>
  </si>
  <si>
    <t>19,27</t>
  </si>
  <si>
    <t xml:space="preserve"> H00009 </t>
  </si>
  <si>
    <t>Registro de gaveta s/ canopla - 1/2"</t>
  </si>
  <si>
    <t>69,05</t>
  </si>
  <si>
    <t>17,26</t>
  </si>
  <si>
    <t>99,96%</t>
  </si>
  <si>
    <t xml:space="preserve"> 10517 </t>
  </si>
  <si>
    <t>Exames admissionais/demissionais (checkup)</t>
  </si>
  <si>
    <t>cj</t>
  </si>
  <si>
    <t>0,0427152</t>
  </si>
  <si>
    <t>385,05</t>
  </si>
  <si>
    <t>16,45</t>
  </si>
  <si>
    <t xml:space="preserve"> E00012 </t>
  </si>
  <si>
    <t>Eletroduto PVC Rígido de 1/2"</t>
  </si>
  <si>
    <t>3,48</t>
  </si>
  <si>
    <t>15,66</t>
  </si>
  <si>
    <t xml:space="preserve"> 00004720 </t>
  </si>
  <si>
    <t>PEDRA BRITADA N. 0, OU PEDRISCO (4,8 A 9,5 MM) POSTO PEDREIRA/FORNECEDOR, SEM FRETE</t>
  </si>
  <si>
    <t>0,1044424</t>
  </si>
  <si>
    <t>149,07</t>
  </si>
  <si>
    <t>15,57</t>
  </si>
  <si>
    <t>99,97%</t>
  </si>
  <si>
    <t xml:space="preserve"> 43460 </t>
  </si>
  <si>
    <t>FERRAMENTAS - FAMILIA ELETRICISTA - HORISTA (ENCARGOS COMPLEMENTARES - COLETADO CAIXA)</t>
  </si>
  <si>
    <t>15,00</t>
  </si>
  <si>
    <t xml:space="preserve"> H00042 </t>
  </si>
  <si>
    <t>Parafuso niquelado para loucas sanitarias</t>
  </si>
  <si>
    <t>3,0000000</t>
  </si>
  <si>
    <t>4,84</t>
  </si>
  <si>
    <t>14,52</t>
  </si>
  <si>
    <t xml:space="preserve"> H00080 </t>
  </si>
  <si>
    <t>Cotovelo em PVC 3/4" x 3/4" (LH)</t>
  </si>
  <si>
    <t>4,43</t>
  </si>
  <si>
    <t>13,29</t>
  </si>
  <si>
    <t xml:space="preserve"> 00000367 </t>
  </si>
  <si>
    <t>AREIA GROSSA - POSTO JAZIDA/FORNECEDOR (RETIRADO NA JAZIDA, SEM TRANSPORTE)</t>
  </si>
  <si>
    <t>0,1218961</t>
  </si>
  <si>
    <t>107,25</t>
  </si>
  <si>
    <t>13,07</t>
  </si>
  <si>
    <t>99,98%</t>
  </si>
  <si>
    <t>0,6000000</t>
  </si>
  <si>
    <t>21,59</t>
  </si>
  <si>
    <t>12,95</t>
  </si>
  <si>
    <t>0,2000000</t>
  </si>
  <si>
    <t>64,49</t>
  </si>
  <si>
    <t>12,90</t>
  </si>
  <si>
    <t xml:space="preserve"> 00012893 </t>
  </si>
  <si>
    <t>BOTA DE SEGURANCA COM BIQUEIRA DE ACO E COLARINHO ACOLCHOADO</t>
  </si>
  <si>
    <t>PAR</t>
  </si>
  <si>
    <t>0,0854304</t>
  </si>
  <si>
    <t>117,04</t>
  </si>
  <si>
    <t>10,00</t>
  </si>
  <si>
    <t xml:space="preserve"> 10599 </t>
  </si>
  <si>
    <t>Protetor solar fps 30 com 120ml</t>
  </si>
  <si>
    <t>0,1922184</t>
  </si>
  <si>
    <t>46,08</t>
  </si>
  <si>
    <t>8,86</t>
  </si>
  <si>
    <t>99,99%</t>
  </si>
  <si>
    <t xml:space="preserve"> H00079 </t>
  </si>
  <si>
    <t>Te em PVC 3/4" x 3/4" (LH)</t>
  </si>
  <si>
    <t>1,1250000</t>
  </si>
  <si>
    <t>7,05</t>
  </si>
  <si>
    <t>7,93</t>
  </si>
  <si>
    <t xml:space="preserve"> 10362 </t>
  </si>
  <si>
    <t>Seguro de vida e acidente em grupo</t>
  </si>
  <si>
    <t>16,09</t>
  </si>
  <si>
    <t>7,73</t>
  </si>
  <si>
    <t xml:space="preserve"> 00043132 </t>
  </si>
  <si>
    <t>ARAME RECOZIDO 16 BWG, D = 1,65 MM (0,016 KG/M) OU 18 BWG, D = 1,25 MM (0,01 KG/M)</t>
  </si>
  <si>
    <t>0,2660711</t>
  </si>
  <si>
    <t>7,54</t>
  </si>
  <si>
    <t xml:space="preserve"> 00006114 </t>
  </si>
  <si>
    <t>AJUDANTE DE ARMADOR (HORISTA)</t>
  </si>
  <si>
    <t>0,5542003</t>
  </si>
  <si>
    <t>7,52</t>
  </si>
  <si>
    <t xml:space="preserve"> 00001106 </t>
  </si>
  <si>
    <t>CAL HIDRATADA CH-I PARA ARGAMASSAS</t>
  </si>
  <si>
    <t>2,6857261</t>
  </si>
  <si>
    <t>2,56</t>
  </si>
  <si>
    <t>6,88</t>
  </si>
  <si>
    <t xml:space="preserve"> H00043 </t>
  </si>
  <si>
    <t>13,73</t>
  </si>
  <si>
    <t>6,87</t>
  </si>
  <si>
    <t>100,00%</t>
  </si>
  <si>
    <t xml:space="preserve"> H00075 </t>
  </si>
  <si>
    <t>Adaptador curto em PVC 1 1/2"  (LH)</t>
  </si>
  <si>
    <t>6,10</t>
  </si>
  <si>
    <t>6,86</t>
  </si>
  <si>
    <t>0,4200000</t>
  </si>
  <si>
    <t>16,04</t>
  </si>
  <si>
    <t>6,74</t>
  </si>
  <si>
    <t xml:space="preserve"> H00046 </t>
  </si>
  <si>
    <t>Ligacao flexivel (engate) plastico</t>
  </si>
  <si>
    <t>6,35</t>
  </si>
  <si>
    <t xml:space="preserve"> 00039017 </t>
  </si>
  <si>
    <t>ESPACADOR / DISTANCIADOR CIRCULAR COM ENTRADA LATERAL, EM PLASTICO, PARA VERGALHAO *4,2 A 12,5* MM, COBRIMENTO 20 MM</t>
  </si>
  <si>
    <t>22,5415472</t>
  </si>
  <si>
    <t>0,28</t>
  </si>
  <si>
    <t>6,31</t>
  </si>
  <si>
    <t xml:space="preserve"> H00045 </t>
  </si>
  <si>
    <t>Tubo de descarga em PVC - 40mm</t>
  </si>
  <si>
    <t>12,53</t>
  </si>
  <si>
    <t>6,27</t>
  </si>
  <si>
    <t xml:space="preserve"> 00001214 </t>
  </si>
  <si>
    <t>CARPINTEIRO DE ESQUADRIAS (HORISTA)</t>
  </si>
  <si>
    <t>0,3165475</t>
  </si>
  <si>
    <t>17,67</t>
  </si>
  <si>
    <t>5,59</t>
  </si>
  <si>
    <t xml:space="preserve"> 00012892 </t>
  </si>
  <si>
    <t>LUVA RASPA DE COURO, CANO CURTO (PUNHO *7* CM)</t>
  </si>
  <si>
    <t>0,2456124</t>
  </si>
  <si>
    <t>21,94</t>
  </si>
  <si>
    <t>5,39</t>
  </si>
  <si>
    <t>25,66</t>
  </si>
  <si>
    <t>0,4144000</t>
  </si>
  <si>
    <t>12,17</t>
  </si>
  <si>
    <t>5,04</t>
  </si>
  <si>
    <t>100,01%</t>
  </si>
  <si>
    <t xml:space="preserve"> H00023 </t>
  </si>
  <si>
    <t>Bolsa plastica  (vaso sanitario)</t>
  </si>
  <si>
    <t>9,62</t>
  </si>
  <si>
    <t>4,81</t>
  </si>
  <si>
    <t>0,83</t>
  </si>
  <si>
    <t>4,15</t>
  </si>
  <si>
    <t xml:space="preserve"> H00082 </t>
  </si>
  <si>
    <t>Adaptador curto em PVC 3/4" (LH)</t>
  </si>
  <si>
    <t>1,5000000</t>
  </si>
  <si>
    <t>3,84</t>
  </si>
  <si>
    <t xml:space="preserve"> 00002711 </t>
  </si>
  <si>
    <t>CARRINHO DE MAO DE ACO CAPACIDADE 50 A 60 L, PNEU COM CAMARA</t>
  </si>
  <si>
    <t>0,0151976</t>
  </si>
  <si>
    <t>243,73</t>
  </si>
  <si>
    <t>3,70</t>
  </si>
  <si>
    <t xml:space="preserve"> E00019 </t>
  </si>
  <si>
    <t>Caixa de derivação 4"x2"- Plástica</t>
  </si>
  <si>
    <t>2,35</t>
  </si>
  <si>
    <t>3,53</t>
  </si>
  <si>
    <t xml:space="preserve"> 00036397 </t>
  </si>
  <si>
    <t>BETONEIRA, CAPACIDADE NOMINAL 600 L, CAPACIDADE DE MISTURA  360L, MOTOR ELETRICO TRIFASICO 220/380V, POTENCIA 4CV, EXCLUSO CARREGADOR</t>
  </si>
  <si>
    <t>0,0001120</t>
  </si>
  <si>
    <t>30.281,77</t>
  </si>
  <si>
    <t>3,39</t>
  </si>
  <si>
    <t xml:space="preserve"> E00033 </t>
  </si>
  <si>
    <t>Bucha de 1/2"</t>
  </si>
  <si>
    <t>1,06</t>
  </si>
  <si>
    <t>3,18</t>
  </si>
  <si>
    <t xml:space="preserve"> 10596 </t>
  </si>
  <si>
    <t>Protetor auricular</t>
  </si>
  <si>
    <t>6,29</t>
  </si>
  <si>
    <t>3,02</t>
  </si>
  <si>
    <t xml:space="preserve"> E00034 </t>
  </si>
  <si>
    <t>Arruela de 1/2"</t>
  </si>
  <si>
    <t>2,25</t>
  </si>
  <si>
    <t xml:space="preserve"> H00024 </t>
  </si>
  <si>
    <t>Anel de borracha de 1"</t>
  </si>
  <si>
    <t>4,11</t>
  </si>
  <si>
    <t>2,06</t>
  </si>
  <si>
    <t xml:space="preserve"> 00004230 </t>
  </si>
  <si>
    <t>OPERADOR DE MAQUINAS E TRATORES DIVERSOS (TERRAPLANAGEM)</t>
  </si>
  <si>
    <t>0,0877049</t>
  </si>
  <si>
    <t>19,72</t>
  </si>
  <si>
    <t>1,73</t>
  </si>
  <si>
    <t xml:space="preserve"> 00012895 </t>
  </si>
  <si>
    <t>CAPACETE DE SEGURANCA ABA FRONTAL COM SUSPENSAO DE POLIETILENO, SEM JUGULAR (CLASSE B)</t>
  </si>
  <si>
    <t>0,0640728</t>
  </si>
  <si>
    <t>24,38</t>
  </si>
  <si>
    <t>1,56</t>
  </si>
  <si>
    <t>7,81</t>
  </si>
  <si>
    <t xml:space="preserve"> 00043464 </t>
  </si>
  <si>
    <t>FERRAMENTAS - FAMILIA OPERADOR ESCAVADEIRA - HORISTA (ENCARGOS COMPLEMENTARES - COLETADO CAIXA)</t>
  </si>
  <si>
    <t>0,01</t>
  </si>
  <si>
    <t>1,22</t>
  </si>
  <si>
    <t>0,0436000</t>
  </si>
  <si>
    <t>26,47</t>
  </si>
  <si>
    <t>1,15</t>
  </si>
  <si>
    <t xml:space="preserve"> 00013887 </t>
  </si>
  <si>
    <t>DISCO DE CORTE DIAMANTADO SEGMENTADO PARA CONCRETO, DIAMETRO DE 350 MM, FURO DE 1 " (14 X 1 ")</t>
  </si>
  <si>
    <t>0,0026501</t>
  </si>
  <si>
    <t>395,03</t>
  </si>
  <si>
    <t xml:space="preserve"> 11253 </t>
  </si>
  <si>
    <t>Tarracha para tubos PVC de 1/2"</t>
  </si>
  <si>
    <t>0,0338800</t>
  </si>
  <si>
    <t>29,52</t>
  </si>
  <si>
    <t xml:space="preserve"> 11256 </t>
  </si>
  <si>
    <t>Tarracha para tubos PVC de 1 1/2"</t>
  </si>
  <si>
    <t>0,0123200</t>
  </si>
  <si>
    <t>77,00</t>
  </si>
  <si>
    <t xml:space="preserve"> 00006117 </t>
  </si>
  <si>
    <t>CARPINTEIRO AUXILIAR (HORISTA)</t>
  </si>
  <si>
    <t>0,0633027</t>
  </si>
  <si>
    <t>0,89</t>
  </si>
  <si>
    <t xml:space="preserve"> 00013896 </t>
  </si>
  <si>
    <t>VIBRADOR DE IMERSAO, DIAMETRO DA PONTEIRA DE *45* MM, COM MOTOR ELETRICO TRIFASICO DE 2 HP (2 CV)</t>
  </si>
  <si>
    <t>0,0001853</t>
  </si>
  <si>
    <t>4.029,92</t>
  </si>
  <si>
    <t>0,4000000</t>
  </si>
  <si>
    <t>1,83</t>
  </si>
  <si>
    <t>0,73</t>
  </si>
  <si>
    <t xml:space="preserve"> 10788 </t>
  </si>
  <si>
    <t>Pá quadrada</t>
  </si>
  <si>
    <t>47,36</t>
  </si>
  <si>
    <t>0,72</t>
  </si>
  <si>
    <t>100,02%</t>
  </si>
  <si>
    <t xml:space="preserve"> 00012894 </t>
  </si>
  <si>
    <t>CAPA PARA CHUVA EM PVC COM FORRO DE POLIESTER, COM CAPUZ (AMARELA OU AZUL)</t>
  </si>
  <si>
    <t>0,0213576</t>
  </si>
  <si>
    <t>31,70</t>
  </si>
  <si>
    <t>0,68</t>
  </si>
  <si>
    <t xml:space="preserve"> 11254 </t>
  </si>
  <si>
    <t>Tarracha para tubos PVC de 3/4"</t>
  </si>
  <si>
    <t>0,0215600</t>
  </si>
  <si>
    <t>29,26</t>
  </si>
  <si>
    <t>0,63</t>
  </si>
  <si>
    <t xml:space="preserve"> 1651 </t>
  </si>
  <si>
    <t>Óculos branco proteção</t>
  </si>
  <si>
    <t>pr</t>
  </si>
  <si>
    <t>0,60</t>
  </si>
  <si>
    <t xml:space="preserve"> 00020247 </t>
  </si>
  <si>
    <t>PREGO DE ACO POLIDO COM CABECA 15 X 15 (1 1/4 X 13)</t>
  </si>
  <si>
    <t>0,0201575</t>
  </si>
  <si>
    <t>28,76</t>
  </si>
  <si>
    <t>0,58</t>
  </si>
  <si>
    <t xml:space="preserve"> 11255 </t>
  </si>
  <si>
    <t>Tarracha para tubos PVC de 1"</t>
  </si>
  <si>
    <t>0,0184800</t>
  </si>
  <si>
    <t>28,18</t>
  </si>
  <si>
    <t>0,52</t>
  </si>
  <si>
    <t xml:space="preserve"> 11257 </t>
  </si>
  <si>
    <t>Tarracha para tubos PVC de 1 1/4"</t>
  </si>
  <si>
    <t>40,24</t>
  </si>
  <si>
    <t>0,50</t>
  </si>
  <si>
    <t xml:space="preserve"> 43464 </t>
  </si>
  <si>
    <t>0,48</t>
  </si>
  <si>
    <t xml:space="preserve"> 4728 </t>
  </si>
  <si>
    <t>Talhadeira chata 10" Talhadeira chara 10"</t>
  </si>
  <si>
    <t>0,0227964</t>
  </si>
  <si>
    <t>17,78</t>
  </si>
  <si>
    <t>0,0302024</t>
  </si>
  <si>
    <t>10,14</t>
  </si>
  <si>
    <t>0,31</t>
  </si>
  <si>
    <t xml:space="preserve"> 4729 </t>
  </si>
  <si>
    <t>Marreta 1 kg com cabo</t>
  </si>
  <si>
    <t>0,0075988</t>
  </si>
  <si>
    <t>36,96</t>
  </si>
  <si>
    <t xml:space="preserve"> 10592 </t>
  </si>
  <si>
    <t>Lima chata 12"</t>
  </si>
  <si>
    <t>0,0030800</t>
  </si>
  <si>
    <t>44,05</t>
  </si>
  <si>
    <t>0,14</t>
  </si>
  <si>
    <t xml:space="preserve"> 10593 </t>
  </si>
  <si>
    <t>Praio simples 30cm</t>
  </si>
  <si>
    <t>25,11</t>
  </si>
  <si>
    <t xml:space="preserve"> 00013458 </t>
  </si>
  <si>
    <t>COMPACTADOR DE SOLOS DE PERCURSAO (SOQUETE) COM MOTOR A GASOLINA 4 TEMPOS DE 4 HP (4 CV)</t>
  </si>
  <si>
    <t>0,0000022</t>
  </si>
  <si>
    <t>17.890,60</t>
  </si>
  <si>
    <t>0,04</t>
  </si>
  <si>
    <t xml:space="preserve"> 00014618 </t>
  </si>
  <si>
    <t>SERRA CIRCULAR DE BANCADA COM MOTOR ELETRICO, POTENCIA DE *1600* W, PARA DISCO DE DIAMETRO DE 10" (250 MM)</t>
  </si>
  <si>
    <t>0,0000064</t>
  </si>
  <si>
    <t>1.971,86</t>
  </si>
  <si>
    <t>Totais por Tipo</t>
  </si>
  <si>
    <t>R$  22.086,41</t>
  </si>
  <si>
    <t>Equipamento para Aquisição Permanente</t>
  </si>
  <si>
    <t>R$  0,00</t>
  </si>
  <si>
    <t>R$  128.377,81</t>
  </si>
  <si>
    <t>R$  302.192,80</t>
  </si>
  <si>
    <t>R$  10.268,11</t>
  </si>
  <si>
    <t>R$  613,96</t>
  </si>
  <si>
    <t>Administração</t>
  </si>
  <si>
    <t>Aluguel</t>
  </si>
  <si>
    <t>Verba</t>
  </si>
  <si>
    <t>R$  40.959,70</t>
  </si>
  <si>
    <t>Cronograma Físico e Financeiro</t>
  </si>
  <si>
    <t>Total Por Etapa</t>
  </si>
  <si>
    <t>30 DIAS</t>
  </si>
  <si>
    <t>Porcentagem</t>
  </si>
  <si>
    <t>Custo</t>
  </si>
  <si>
    <t>Porcentagem Acumulado</t>
  </si>
  <si>
    <t>Custo Acumulado</t>
  </si>
  <si>
    <t>PLANILHA ORÇAMENTÁRIA</t>
  </si>
  <si>
    <t xml:space="preserve">Obra: </t>
  </si>
  <si>
    <t>60 DIAS</t>
  </si>
  <si>
    <t>90 DIAS</t>
  </si>
  <si>
    <t>120 DIAS</t>
  </si>
  <si>
    <t xml:space="preserve"> 100,00%
17.837,25</t>
  </si>
  <si>
    <t xml:space="preserve"> 100,00%
109.525,87</t>
  </si>
  <si>
    <t xml:space="preserve"> 30,00%
52.825,55</t>
  </si>
  <si>
    <t xml:space="preserve"> 100,00%
9.914,25</t>
  </si>
  <si>
    <t xml:space="preserve"> 30,00%
48.661,90</t>
  </si>
  <si>
    <t xml:space="preserve"> 100,00%
5.643,69</t>
  </si>
  <si>
    <t xml:space="preserve"> 100,00%
4.419,03</t>
  </si>
  <si>
    <t>2.2</t>
  </si>
  <si>
    <t>3.1</t>
  </si>
  <si>
    <t xml:space="preserve"> 100,00%
176.085,16</t>
  </si>
  <si>
    <t>3.2</t>
  </si>
  <si>
    <t>3.3</t>
  </si>
  <si>
    <t xml:space="preserve"> 100,00%
162.206,34</t>
  </si>
  <si>
    <t>3.4</t>
  </si>
  <si>
    <t xml:space="preserve"> 100,00%
18.786,18</t>
  </si>
  <si>
    <t xml:space="preserve"> 70,00%
123.259,61</t>
  </si>
  <si>
    <t xml:space="preserve"> 70,00%
113.544,44</t>
  </si>
  <si>
    <t>Desonerado: 
Horista:  74,34%
Mensalista: 37,53%</t>
  </si>
  <si>
    <t>ENCARGOS SOCIAIS</t>
  </si>
  <si>
    <r>
      <rPr>
        <b/>
        <sz val="8"/>
        <rFont val="Arial"/>
        <family val="2"/>
      </rPr>
      <t xml:space="preserve">
</t>
    </r>
  </si>
  <si>
    <r>
      <rPr>
        <b/>
        <sz val="10"/>
        <rFont val="Arial"/>
        <family val="2"/>
      </rPr>
      <t>COD</t>
    </r>
  </si>
  <si>
    <r>
      <rPr>
        <b/>
        <sz val="10"/>
        <rFont val="Arial"/>
        <family val="2"/>
      </rPr>
      <t>DESCRIÇÃO</t>
    </r>
  </si>
  <si>
    <r>
      <rPr>
        <b/>
        <sz val="10"/>
        <rFont val="Arial"/>
        <family val="2"/>
      </rPr>
      <t>HORA %</t>
    </r>
  </si>
  <si>
    <r>
      <rPr>
        <b/>
        <sz val="10"/>
        <rFont val="Arial"/>
        <family val="2"/>
      </rPr>
      <t>MES %</t>
    </r>
  </si>
  <si>
    <r>
      <rPr>
        <b/>
        <sz val="12"/>
        <rFont val="Arial Narrow"/>
        <family val="2"/>
      </rPr>
      <t xml:space="preserve">
</t>
    </r>
  </si>
  <si>
    <r>
      <rPr>
        <b/>
        <sz val="12"/>
        <rFont val="Arial Narrow"/>
        <family val="2"/>
      </rPr>
      <t>A</t>
    </r>
  </si>
  <si>
    <r>
      <rPr>
        <b/>
        <sz val="12"/>
        <rFont val="Arial Narrow"/>
        <family val="2"/>
      </rPr>
      <t>GRUPO A</t>
    </r>
  </si>
  <si>
    <r>
      <rPr>
        <sz val="12"/>
        <rFont val="Arial Narrow"/>
        <family val="2"/>
      </rPr>
      <t>A1</t>
    </r>
  </si>
  <si>
    <r>
      <rPr>
        <sz val="12"/>
        <rFont val="Arial Narrow"/>
        <family val="2"/>
      </rPr>
      <t>INSS</t>
    </r>
  </si>
  <si>
    <r>
      <rPr>
        <sz val="12"/>
        <rFont val="Arial Narrow"/>
        <family val="2"/>
      </rPr>
      <t>A2</t>
    </r>
  </si>
  <si>
    <r>
      <rPr>
        <sz val="12"/>
        <rFont val="Arial Narrow"/>
        <family val="2"/>
      </rPr>
      <t>SESI</t>
    </r>
  </si>
  <si>
    <r>
      <rPr>
        <sz val="12"/>
        <rFont val="Arial Narrow"/>
        <family val="2"/>
      </rPr>
      <t>A3</t>
    </r>
  </si>
  <si>
    <r>
      <rPr>
        <sz val="12"/>
        <rFont val="Arial Narrow"/>
        <family val="2"/>
      </rPr>
      <t>SENAI</t>
    </r>
  </si>
  <si>
    <r>
      <rPr>
        <sz val="12"/>
        <rFont val="Arial Narrow"/>
        <family val="2"/>
      </rPr>
      <t>A4</t>
    </r>
  </si>
  <si>
    <r>
      <rPr>
        <sz val="12"/>
        <rFont val="Arial Narrow"/>
        <family val="2"/>
      </rPr>
      <t>INCRA</t>
    </r>
  </si>
  <si>
    <r>
      <rPr>
        <sz val="12"/>
        <rFont val="Arial Narrow"/>
        <family val="2"/>
      </rPr>
      <t>A5</t>
    </r>
  </si>
  <si>
    <r>
      <rPr>
        <sz val="12"/>
        <rFont val="Arial Narrow"/>
        <family val="2"/>
      </rPr>
      <t>SEBRAE</t>
    </r>
  </si>
  <si>
    <r>
      <rPr>
        <sz val="12"/>
        <rFont val="Arial Narrow"/>
        <family val="2"/>
      </rPr>
      <t>A6</t>
    </r>
  </si>
  <si>
    <r>
      <rPr>
        <sz val="12"/>
        <rFont val="Arial Narrow"/>
        <family val="2"/>
      </rPr>
      <t>Salário Educação</t>
    </r>
  </si>
  <si>
    <r>
      <rPr>
        <sz val="12"/>
        <rFont val="Arial Narrow"/>
        <family val="2"/>
      </rPr>
      <t>A7</t>
    </r>
  </si>
  <si>
    <r>
      <rPr>
        <sz val="12"/>
        <rFont val="Arial Narrow"/>
        <family val="2"/>
      </rPr>
      <t xml:space="preserve">Seguro Contra Acidentes de Trabalho </t>
    </r>
  </si>
  <si>
    <r>
      <rPr>
        <sz val="12"/>
        <rFont val="Arial Narrow"/>
        <family val="2"/>
      </rPr>
      <t>A8</t>
    </r>
  </si>
  <si>
    <r>
      <rPr>
        <sz val="12"/>
        <rFont val="Arial Narrow"/>
        <family val="2"/>
      </rPr>
      <t>FGTS</t>
    </r>
  </si>
  <si>
    <r>
      <rPr>
        <sz val="12"/>
        <rFont val="Arial Narrow"/>
        <family val="2"/>
      </rPr>
      <t>A9</t>
    </r>
  </si>
  <si>
    <r>
      <rPr>
        <sz val="12"/>
        <rFont val="Arial Narrow"/>
        <family val="2"/>
      </rPr>
      <t>SECONCI</t>
    </r>
  </si>
  <si>
    <r>
      <rPr>
        <b/>
        <sz val="12"/>
        <rFont val="Arial Narrow"/>
        <family val="2"/>
      </rPr>
      <t>TOTAL</t>
    </r>
  </si>
  <si>
    <r>
      <rPr>
        <b/>
        <sz val="12"/>
        <rFont val="Arial Narrow"/>
        <family val="2"/>
      </rPr>
      <t>B</t>
    </r>
  </si>
  <si>
    <r>
      <rPr>
        <b/>
        <sz val="12"/>
        <rFont val="Arial Narrow"/>
        <family val="2"/>
      </rPr>
      <t>GRUPO B</t>
    </r>
  </si>
  <si>
    <r>
      <rPr>
        <sz val="12"/>
        <rFont val="Arial Narrow"/>
        <family val="2"/>
      </rPr>
      <t>B1</t>
    </r>
  </si>
  <si>
    <r>
      <rPr>
        <sz val="12"/>
        <rFont val="Arial Narrow"/>
        <family val="2"/>
      </rPr>
      <t>Repouso Semanal Remunerado</t>
    </r>
  </si>
  <si>
    <r>
      <rPr>
        <sz val="12"/>
        <rFont val="Arial Narrow"/>
        <family val="2"/>
      </rPr>
      <t>B2</t>
    </r>
  </si>
  <si>
    <r>
      <rPr>
        <sz val="12"/>
        <rFont val="Arial Narrow"/>
        <family val="2"/>
      </rPr>
      <t>Feriados</t>
    </r>
  </si>
  <si>
    <r>
      <rPr>
        <sz val="12"/>
        <rFont val="Arial Narrow"/>
        <family val="2"/>
      </rPr>
      <t>B3</t>
    </r>
  </si>
  <si>
    <r>
      <rPr>
        <sz val="12"/>
        <rFont val="Arial Narrow"/>
        <family val="2"/>
      </rPr>
      <t>Auxílio - Enfermidade</t>
    </r>
  </si>
  <si>
    <r>
      <rPr>
        <sz val="12"/>
        <rFont val="Arial Narrow"/>
        <family val="2"/>
      </rPr>
      <t>B4</t>
    </r>
  </si>
  <si>
    <r>
      <rPr>
        <sz val="12"/>
        <rFont val="Arial Narrow"/>
        <family val="2"/>
      </rPr>
      <t>13º Salário</t>
    </r>
  </si>
  <si>
    <r>
      <rPr>
        <sz val="12"/>
        <rFont val="Arial Narrow"/>
        <family val="2"/>
      </rPr>
      <t>B5</t>
    </r>
  </si>
  <si>
    <r>
      <rPr>
        <sz val="12"/>
        <rFont val="Arial Narrow"/>
        <family val="2"/>
      </rPr>
      <t>Licença PaternidadE</t>
    </r>
  </si>
  <si>
    <r>
      <rPr>
        <sz val="12"/>
        <rFont val="Arial Narrow"/>
        <family val="2"/>
      </rPr>
      <t>B6</t>
    </r>
  </si>
  <si>
    <r>
      <rPr>
        <sz val="12"/>
        <rFont val="Arial Narrow"/>
        <family val="2"/>
      </rPr>
      <t>Faltas Justificadas</t>
    </r>
  </si>
  <si>
    <r>
      <rPr>
        <sz val="12"/>
        <rFont val="Arial Narrow"/>
        <family val="2"/>
      </rPr>
      <t>B7</t>
    </r>
  </si>
  <si>
    <r>
      <rPr>
        <sz val="12"/>
        <rFont val="Arial Narrow"/>
        <family val="2"/>
      </rPr>
      <t>Dias de Chuvas</t>
    </r>
  </si>
  <si>
    <r>
      <rPr>
        <sz val="12"/>
        <rFont val="Arial Narrow"/>
        <family val="2"/>
      </rPr>
      <t>B8</t>
    </r>
  </si>
  <si>
    <r>
      <rPr>
        <sz val="12"/>
        <rFont val="Arial Narrow"/>
        <family val="2"/>
      </rPr>
      <t>Auxílio Acidente de Trabalho</t>
    </r>
  </si>
  <si>
    <r>
      <rPr>
        <sz val="12"/>
        <rFont val="Arial Narrow"/>
        <family val="2"/>
      </rPr>
      <t>B9</t>
    </r>
  </si>
  <si>
    <r>
      <rPr>
        <sz val="12"/>
        <rFont val="Arial Narrow"/>
        <family val="2"/>
      </rPr>
      <t>Férias Gozadas</t>
    </r>
  </si>
  <si>
    <r>
      <rPr>
        <sz val="12"/>
        <rFont val="Arial Narrow"/>
        <family val="2"/>
      </rPr>
      <t>B10</t>
    </r>
  </si>
  <si>
    <r>
      <rPr>
        <sz val="12"/>
        <rFont val="Arial Narrow"/>
        <family val="2"/>
      </rPr>
      <t>Salário Maternidade</t>
    </r>
  </si>
  <si>
    <r>
      <rPr>
        <b/>
        <sz val="12"/>
        <rFont val="Arial Narrow"/>
        <family val="2"/>
      </rPr>
      <t>C</t>
    </r>
  </si>
  <si>
    <r>
      <rPr>
        <b/>
        <sz val="12"/>
        <rFont val="Arial Narrow"/>
        <family val="2"/>
      </rPr>
      <t>GRUPO C</t>
    </r>
  </si>
  <si>
    <r>
      <rPr>
        <sz val="12"/>
        <rFont val="Arial Narrow"/>
        <family val="2"/>
      </rPr>
      <t>C1</t>
    </r>
  </si>
  <si>
    <r>
      <rPr>
        <sz val="12"/>
        <rFont val="Arial Narrow"/>
        <family val="2"/>
      </rPr>
      <t>Aviso Prévio Indenizado</t>
    </r>
  </si>
  <si>
    <r>
      <rPr>
        <sz val="12"/>
        <rFont val="Arial Narrow"/>
        <family val="2"/>
      </rPr>
      <t>C2</t>
    </r>
  </si>
  <si>
    <r>
      <rPr>
        <sz val="12"/>
        <rFont val="Arial Narrow"/>
        <family val="2"/>
      </rPr>
      <t>Aviso Prévio Trabalhado</t>
    </r>
  </si>
  <si>
    <r>
      <rPr>
        <sz val="12"/>
        <rFont val="Arial Narrow"/>
        <family val="2"/>
      </rPr>
      <t>C3</t>
    </r>
  </si>
  <si>
    <r>
      <rPr>
        <sz val="12"/>
        <rFont val="Arial Narrow"/>
        <family val="2"/>
      </rPr>
      <t>Férias Indenizadas</t>
    </r>
  </si>
  <si>
    <r>
      <rPr>
        <sz val="12"/>
        <rFont val="Arial Narrow"/>
        <family val="2"/>
      </rPr>
      <t>C4</t>
    </r>
  </si>
  <si>
    <r>
      <rPr>
        <sz val="12"/>
        <rFont val="Arial Narrow"/>
        <family val="2"/>
      </rPr>
      <t>Depósito Rescisão Sem Justa Causa</t>
    </r>
  </si>
  <si>
    <r>
      <rPr>
        <sz val="12"/>
        <rFont val="Arial Narrow"/>
        <family val="2"/>
      </rPr>
      <t>C5</t>
    </r>
  </si>
  <si>
    <r>
      <rPr>
        <sz val="12"/>
        <rFont val="Arial Narrow"/>
        <family val="2"/>
      </rPr>
      <t>Indenização Adicional</t>
    </r>
  </si>
  <si>
    <r>
      <rPr>
        <b/>
        <sz val="12"/>
        <rFont val="Arial Narrow"/>
        <family val="2"/>
      </rPr>
      <t>D</t>
    </r>
  </si>
  <si>
    <r>
      <rPr>
        <b/>
        <sz val="12"/>
        <rFont val="Arial Narrow"/>
        <family val="2"/>
      </rPr>
      <t>GRUPO D</t>
    </r>
  </si>
  <si>
    <r>
      <rPr>
        <sz val="12"/>
        <rFont val="Arial Narrow"/>
        <family val="2"/>
      </rPr>
      <t>D1</t>
    </r>
  </si>
  <si>
    <r>
      <rPr>
        <sz val="12"/>
        <rFont val="Arial Narrow"/>
        <family val="2"/>
      </rPr>
      <t xml:space="preserve">Reincidência de Grupo A sobre Grupo B </t>
    </r>
  </si>
  <si>
    <r>
      <rPr>
        <sz val="12"/>
        <rFont val="Arial Narrow"/>
        <family val="2"/>
      </rPr>
      <t>D2</t>
    </r>
  </si>
  <si>
    <r>
      <rPr>
        <sz val="12"/>
        <rFont val="Arial Narrow"/>
        <family val="2"/>
      </rPr>
      <t>Reincidência de Grupo A sobre Aviso Prévio Trabalhado e Reincidência do FGTS sobre Aviso Prévio Indenizado</t>
    </r>
  </si>
  <si>
    <t>Horista =74,34%
Mensalista = 37,53%</t>
  </si>
  <si>
    <r>
      <rPr>
        <b/>
        <sz val="12"/>
        <rFont val="Arial Narrow"/>
        <family val="2"/>
      </rPr>
      <t>A + B + C + 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</si>
</sst>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%"/>
    <numFmt numFmtId="165" formatCode="#,##0.0000000"/>
    <numFmt numFmtId="166" formatCode="&quot;R$&quot;\ #,##0.00"/>
    <numFmt numFmtId="167" formatCode="#,##0.0000"/>
  </numFmts>
  <fonts count="3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Arial Narrow"/>
      <family val="2"/>
    </font>
    <font>
      <b/>
      <sz val="14"/>
      <name val="Arial Narrow"/>
      <family val="2"/>
    </font>
    <font>
      <b/>
      <sz val="11"/>
      <name val="Arial"/>
      <family val="1"/>
    </font>
    <font>
      <b/>
      <sz val="10"/>
      <name val="Arial"/>
      <family val="1"/>
    </font>
    <font>
      <b/>
      <sz val="18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6"/>
      <name val="Arial"/>
      <family val="1"/>
    </font>
    <font>
      <sz val="16"/>
      <color theme="1"/>
      <name val="Calibri"/>
      <family val="2"/>
      <scheme val="minor"/>
    </font>
    <font>
      <b/>
      <sz val="18"/>
      <name val="Arial"/>
      <family val="1"/>
    </font>
    <font>
      <sz val="18"/>
      <color theme="1"/>
      <name val="Calibri"/>
      <family val="2"/>
      <scheme val="minor"/>
    </font>
    <font>
      <b/>
      <sz val="14"/>
      <name val="Arial"/>
      <family val="1"/>
    </font>
    <font>
      <b/>
      <sz val="12"/>
      <name val="Arial"/>
      <family val="1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name val="Arial Narrow"/>
      <family val="2"/>
    </font>
    <font>
      <b/>
      <sz val="18"/>
      <color theme="1"/>
      <name val="Calibri"/>
      <family val="2"/>
      <scheme val="minor"/>
    </font>
    <font>
      <b/>
      <sz val="7"/>
      <color rgb="FF000000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2"/>
      <color rgb="FF000000"/>
      <name val="Arial Narrow"/>
      <family val="2"/>
    </font>
    <font>
      <b/>
      <sz val="12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rgb="FFDFF0D8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medium">
        <color indexed="64"/>
      </right>
      <top/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thin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rgb="FFFF55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rgb="FFFF55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23" fillId="0" borderId="0"/>
    <xf numFmtId="0" fontId="23" fillId="0" borderId="0"/>
  </cellStyleXfs>
  <cellXfs count="361">
    <xf numFmtId="0" fontId="0" fillId="0" borderId="0" xfId="0"/>
    <xf numFmtId="0" fontId="7" fillId="3" borderId="5" xfId="0" applyFont="1" applyFill="1" applyBorder="1"/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/>
    <xf numFmtId="0" fontId="7" fillId="3" borderId="6" xfId="0" applyFont="1" applyFill="1" applyBorder="1"/>
    <xf numFmtId="10" fontId="7" fillId="3" borderId="0" xfId="0" applyNumberFormat="1" applyFont="1" applyFill="1" applyBorder="1"/>
    <xf numFmtId="4" fontId="0" fillId="0" borderId="0" xfId="0" applyNumberFormat="1"/>
    <xf numFmtId="0" fontId="7" fillId="3" borderId="5" xfId="0" applyFont="1" applyFill="1" applyBorder="1" applyAlignment="1">
      <alignment horizontal="center" vertical="center"/>
    </xf>
    <xf numFmtId="0" fontId="0" fillId="3" borderId="0" xfId="0" applyFill="1"/>
    <xf numFmtId="0" fontId="9" fillId="5" borderId="7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top" wrapText="1"/>
    </xf>
    <xf numFmtId="0" fontId="9" fillId="5" borderId="8" xfId="0" applyFont="1" applyFill="1" applyBorder="1" applyAlignment="1">
      <alignment horizontal="center" vertical="center" wrapText="1"/>
    </xf>
    <xf numFmtId="0" fontId="0" fillId="0" borderId="0" xfId="0"/>
    <xf numFmtId="0" fontId="4" fillId="5" borderId="29" xfId="0" applyFont="1" applyFill="1" applyBorder="1" applyAlignment="1">
      <alignment horizontal="left" vertical="top" wrapText="1"/>
    </xf>
    <xf numFmtId="0" fontId="4" fillId="5" borderId="29" xfId="0" applyFont="1" applyFill="1" applyBorder="1" applyAlignment="1">
      <alignment horizontal="right" vertical="top" wrapText="1"/>
    </xf>
    <xf numFmtId="0" fontId="4" fillId="5" borderId="29" xfId="0" applyFont="1" applyFill="1" applyBorder="1" applyAlignment="1">
      <alignment horizontal="center" vertical="top" wrapText="1"/>
    </xf>
    <xf numFmtId="0" fontId="14" fillId="6" borderId="29" xfId="0" applyFont="1" applyFill="1" applyBorder="1" applyAlignment="1">
      <alignment horizontal="left" vertical="top" wrapText="1"/>
    </xf>
    <xf numFmtId="0" fontId="14" fillId="6" borderId="29" xfId="0" applyFont="1" applyFill="1" applyBorder="1" applyAlignment="1">
      <alignment horizontal="right" vertical="top" wrapText="1"/>
    </xf>
    <xf numFmtId="0" fontId="14" fillId="6" borderId="29" xfId="0" applyFont="1" applyFill="1" applyBorder="1" applyAlignment="1">
      <alignment horizontal="center" vertical="top" wrapText="1"/>
    </xf>
    <xf numFmtId="4" fontId="14" fillId="6" borderId="29" xfId="0" applyNumberFormat="1" applyFont="1" applyFill="1" applyBorder="1" applyAlignment="1">
      <alignment horizontal="right" vertical="top" wrapText="1"/>
    </xf>
    <xf numFmtId="0" fontId="15" fillId="5" borderId="0" xfId="0" applyFont="1" applyFill="1" applyAlignment="1">
      <alignment horizontal="center" vertical="top" wrapText="1"/>
    </xf>
    <xf numFmtId="0" fontId="15" fillId="5" borderId="0" xfId="0" applyFont="1" applyFill="1" applyAlignment="1">
      <alignment horizontal="left" vertical="top" wrapText="1"/>
    </xf>
    <xf numFmtId="0" fontId="5" fillId="5" borderId="0" xfId="0" applyFont="1" applyFill="1" applyAlignment="1">
      <alignment horizontal="right" vertical="top" wrapText="1"/>
    </xf>
    <xf numFmtId="0" fontId="5" fillId="5" borderId="0" xfId="0" applyFont="1" applyFill="1" applyAlignment="1">
      <alignment horizontal="center" vertical="top" wrapText="1"/>
    </xf>
    <xf numFmtId="165" fontId="14" fillId="6" borderId="29" xfId="0" applyNumberFormat="1" applyFont="1" applyFill="1" applyBorder="1" applyAlignment="1">
      <alignment horizontal="right" vertical="top" wrapText="1"/>
    </xf>
    <xf numFmtId="0" fontId="15" fillId="7" borderId="29" xfId="0" applyFont="1" applyFill="1" applyBorder="1" applyAlignment="1">
      <alignment horizontal="left" vertical="top" wrapText="1"/>
    </xf>
    <xf numFmtId="0" fontId="15" fillId="7" borderId="29" xfId="0" applyFont="1" applyFill="1" applyBorder="1" applyAlignment="1">
      <alignment horizontal="right" vertical="top" wrapText="1"/>
    </xf>
    <xf numFmtId="0" fontId="15" fillId="7" borderId="29" xfId="0" applyFont="1" applyFill="1" applyBorder="1" applyAlignment="1">
      <alignment horizontal="center" vertical="top" wrapText="1"/>
    </xf>
    <xf numFmtId="165" fontId="15" fillId="7" borderId="29" xfId="0" applyNumberFormat="1" applyFont="1" applyFill="1" applyBorder="1" applyAlignment="1">
      <alignment horizontal="right" vertical="top" wrapText="1"/>
    </xf>
    <xf numFmtId="4" fontId="15" fillId="7" borderId="29" xfId="0" applyNumberFormat="1" applyFont="1" applyFill="1" applyBorder="1" applyAlignment="1">
      <alignment horizontal="right" vertical="top" wrapText="1"/>
    </xf>
    <xf numFmtId="0" fontId="15" fillId="8" borderId="29" xfId="0" applyFont="1" applyFill="1" applyBorder="1" applyAlignment="1">
      <alignment horizontal="left" vertical="top" wrapText="1"/>
    </xf>
    <xf numFmtId="0" fontId="15" fillId="8" borderId="29" xfId="0" applyFont="1" applyFill="1" applyBorder="1" applyAlignment="1">
      <alignment horizontal="right" vertical="top" wrapText="1"/>
    </xf>
    <xf numFmtId="0" fontId="15" fillId="8" borderId="29" xfId="0" applyFont="1" applyFill="1" applyBorder="1" applyAlignment="1">
      <alignment horizontal="center" vertical="top" wrapText="1"/>
    </xf>
    <xf numFmtId="165" fontId="15" fillId="8" borderId="29" xfId="0" applyNumberFormat="1" applyFont="1" applyFill="1" applyBorder="1" applyAlignment="1">
      <alignment horizontal="right" vertical="top" wrapText="1"/>
    </xf>
    <xf numFmtId="4" fontId="15" fillId="8" borderId="29" xfId="0" applyNumberFormat="1" applyFont="1" applyFill="1" applyBorder="1" applyAlignment="1">
      <alignment horizontal="right" vertical="top" wrapText="1"/>
    </xf>
    <xf numFmtId="0" fontId="15" fillId="5" borderId="0" xfId="0" applyFont="1" applyFill="1" applyAlignment="1">
      <alignment horizontal="right" vertical="top" wrapText="1"/>
    </xf>
    <xf numFmtId="4" fontId="15" fillId="5" borderId="0" xfId="0" applyNumberFormat="1" applyFont="1" applyFill="1" applyAlignment="1">
      <alignment horizontal="right" vertical="top" wrapText="1"/>
    </xf>
    <xf numFmtId="165" fontId="5" fillId="5" borderId="0" xfId="0" applyNumberFormat="1" applyFont="1" applyFill="1" applyAlignment="1">
      <alignment horizontal="right" vertical="top" wrapText="1"/>
    </xf>
    <xf numFmtId="4" fontId="5" fillId="5" borderId="0" xfId="0" applyNumberFormat="1" applyFont="1" applyFill="1" applyAlignment="1">
      <alignment horizontal="right" vertical="top" wrapText="1"/>
    </xf>
    <xf numFmtId="0" fontId="14" fillId="6" borderId="30" xfId="0" applyFont="1" applyFill="1" applyBorder="1" applyAlignment="1">
      <alignment horizontal="left" vertical="top" wrapText="1"/>
    </xf>
    <xf numFmtId="0" fontId="4" fillId="5" borderId="31" xfId="0" applyFont="1" applyFill="1" applyBorder="1" applyAlignment="1">
      <alignment horizontal="left" vertical="top" wrapText="1"/>
    </xf>
    <xf numFmtId="0" fontId="4" fillId="5" borderId="31" xfId="0" applyFont="1" applyFill="1" applyBorder="1" applyAlignment="1">
      <alignment horizontal="right" vertical="top" wrapText="1"/>
    </xf>
    <xf numFmtId="0" fontId="4" fillId="5" borderId="31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28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left" vertical="top" wrapText="1"/>
    </xf>
    <xf numFmtId="0" fontId="5" fillId="5" borderId="11" xfId="0" applyFont="1" applyFill="1" applyBorder="1" applyAlignment="1">
      <alignment horizontal="left" vertical="top" wrapText="1"/>
    </xf>
    <xf numFmtId="0" fontId="5" fillId="5" borderId="11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left" vertical="top" wrapText="1"/>
    </xf>
    <xf numFmtId="0" fontId="13" fillId="9" borderId="29" xfId="0" applyFont="1" applyFill="1" applyBorder="1" applyAlignment="1">
      <alignment horizontal="left" vertical="top" wrapText="1"/>
    </xf>
    <xf numFmtId="0" fontId="13" fillId="9" borderId="29" xfId="0" applyFont="1" applyFill="1" applyBorder="1" applyAlignment="1">
      <alignment horizontal="right" vertical="top" wrapText="1"/>
    </xf>
    <xf numFmtId="4" fontId="13" fillId="9" borderId="29" xfId="0" applyNumberFormat="1" applyFont="1" applyFill="1" applyBorder="1" applyAlignment="1">
      <alignment horizontal="right" vertical="top" wrapText="1"/>
    </xf>
    <xf numFmtId="0" fontId="14" fillId="2" borderId="29" xfId="0" applyFont="1" applyFill="1" applyBorder="1" applyAlignment="1">
      <alignment horizontal="left" vertical="top" wrapText="1"/>
    </xf>
    <xf numFmtId="0" fontId="14" fillId="2" borderId="29" xfId="0" applyFont="1" applyFill="1" applyBorder="1" applyAlignment="1">
      <alignment horizontal="right" vertical="top" wrapText="1"/>
    </xf>
    <xf numFmtId="0" fontId="14" fillId="2" borderId="29" xfId="0" applyFont="1" applyFill="1" applyBorder="1" applyAlignment="1">
      <alignment horizontal="center" vertical="top" wrapText="1"/>
    </xf>
    <xf numFmtId="4" fontId="14" fillId="2" borderId="29" xfId="0" applyNumberFormat="1" applyFont="1" applyFill="1" applyBorder="1" applyAlignment="1">
      <alignment horizontal="right" vertical="top" wrapText="1"/>
    </xf>
    <xf numFmtId="0" fontId="15" fillId="5" borderId="7" xfId="0" applyFont="1" applyFill="1" applyBorder="1" applyAlignment="1">
      <alignment horizontal="center" vertical="top" wrapText="1"/>
    </xf>
    <xf numFmtId="0" fontId="15" fillId="5" borderId="28" xfId="0" applyFont="1" applyFill="1" applyBorder="1" applyAlignment="1">
      <alignment horizontal="center" vertical="top" wrapText="1"/>
    </xf>
    <xf numFmtId="0" fontId="15" fillId="5" borderId="8" xfId="0" applyFont="1" applyFill="1" applyBorder="1" applyAlignment="1">
      <alignment horizontal="center" vertical="top" wrapText="1"/>
    </xf>
    <xf numFmtId="4" fontId="5" fillId="5" borderId="0" xfId="0" applyNumberFormat="1" applyFont="1" applyFill="1" applyBorder="1" applyAlignment="1">
      <alignment horizontal="right" vertical="top" wrapText="1"/>
    </xf>
    <xf numFmtId="0" fontId="15" fillId="5" borderId="5" xfId="0" applyFont="1" applyFill="1" applyBorder="1" applyAlignment="1">
      <alignment horizontal="center" vertical="top" wrapText="1"/>
    </xf>
    <xf numFmtId="0" fontId="15" fillId="5" borderId="0" xfId="0" applyFont="1" applyFill="1" applyBorder="1" applyAlignment="1">
      <alignment horizontal="center" vertical="top" wrapText="1"/>
    </xf>
    <xf numFmtId="0" fontId="15" fillId="5" borderId="6" xfId="0" applyFont="1" applyFill="1" applyBorder="1" applyAlignment="1">
      <alignment horizontal="center" vertical="top" wrapText="1"/>
    </xf>
    <xf numFmtId="0" fontId="4" fillId="5" borderId="32" xfId="0" applyFont="1" applyFill="1" applyBorder="1" applyAlignment="1">
      <alignment horizontal="left" vertical="top" wrapText="1"/>
    </xf>
    <xf numFmtId="0" fontId="4" fillId="5" borderId="33" xfId="0" applyFont="1" applyFill="1" applyBorder="1" applyAlignment="1">
      <alignment horizontal="right" vertical="top" wrapText="1"/>
    </xf>
    <xf numFmtId="0" fontId="13" fillId="9" borderId="34" xfId="0" applyFont="1" applyFill="1" applyBorder="1" applyAlignment="1">
      <alignment horizontal="left" vertical="top" wrapText="1"/>
    </xf>
    <xf numFmtId="164" fontId="13" fillId="9" borderId="35" xfId="0" applyNumberFormat="1" applyFont="1" applyFill="1" applyBorder="1" applyAlignment="1">
      <alignment horizontal="right" vertical="top" wrapText="1"/>
    </xf>
    <xf numFmtId="0" fontId="14" fillId="2" borderId="34" xfId="0" applyFont="1" applyFill="1" applyBorder="1" applyAlignment="1">
      <alignment horizontal="left" vertical="top" wrapText="1"/>
    </xf>
    <xf numFmtId="164" fontId="14" fillId="2" borderId="35" xfId="0" applyNumberFormat="1" applyFont="1" applyFill="1" applyBorder="1" applyAlignment="1">
      <alignment horizontal="right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28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14" fillId="2" borderId="36" xfId="0" applyFont="1" applyFill="1" applyBorder="1" applyAlignment="1">
      <alignment horizontal="left" vertical="top" wrapText="1"/>
    </xf>
    <xf numFmtId="0" fontId="14" fillId="2" borderId="37" xfId="0" applyFont="1" applyFill="1" applyBorder="1" applyAlignment="1">
      <alignment horizontal="right" vertical="top" wrapText="1"/>
    </xf>
    <xf numFmtId="0" fontId="14" fillId="2" borderId="37" xfId="0" applyFont="1" applyFill="1" applyBorder="1" applyAlignment="1">
      <alignment horizontal="left" vertical="top" wrapText="1"/>
    </xf>
    <xf numFmtId="0" fontId="14" fillId="2" borderId="37" xfId="0" applyFont="1" applyFill="1" applyBorder="1" applyAlignment="1">
      <alignment horizontal="center" vertical="top" wrapText="1"/>
    </xf>
    <xf numFmtId="4" fontId="14" fillId="2" borderId="37" xfId="0" applyNumberFormat="1" applyFont="1" applyFill="1" applyBorder="1" applyAlignment="1">
      <alignment horizontal="right" vertical="top" wrapText="1"/>
    </xf>
    <xf numFmtId="164" fontId="14" fillId="2" borderId="38" xfId="0" applyNumberFormat="1" applyFont="1" applyFill="1" applyBorder="1" applyAlignment="1">
      <alignment horizontal="right" vertical="top" wrapText="1"/>
    </xf>
    <xf numFmtId="0" fontId="13" fillId="9" borderId="31" xfId="0" applyFont="1" applyFill="1" applyBorder="1" applyAlignment="1">
      <alignment horizontal="left" vertical="top" wrapText="1"/>
    </xf>
    <xf numFmtId="0" fontId="13" fillId="9" borderId="31" xfId="0" applyFont="1" applyFill="1" applyBorder="1" applyAlignment="1">
      <alignment horizontal="right" vertical="top" wrapText="1"/>
    </xf>
    <xf numFmtId="4" fontId="13" fillId="9" borderId="31" xfId="0" applyNumberFormat="1" applyFont="1" applyFill="1" applyBorder="1" applyAlignment="1">
      <alignment horizontal="right" vertical="top" wrapText="1"/>
    </xf>
    <xf numFmtId="4" fontId="5" fillId="5" borderId="11" xfId="0" applyNumberFormat="1" applyFont="1" applyFill="1" applyBorder="1" applyAlignment="1">
      <alignment horizontal="right" vertical="top" wrapText="1"/>
    </xf>
    <xf numFmtId="0" fontId="9" fillId="5" borderId="7" xfId="0" applyFont="1" applyFill="1" applyBorder="1" applyAlignment="1">
      <alignment vertical="center" wrapText="1"/>
    </xf>
    <xf numFmtId="0" fontId="9" fillId="5" borderId="28" xfId="0" applyFont="1" applyFill="1" applyBorder="1" applyAlignment="1">
      <alignment vertical="center" wrapText="1"/>
    </xf>
    <xf numFmtId="0" fontId="9" fillId="5" borderId="8" xfId="0" applyFont="1" applyFill="1" applyBorder="1" applyAlignment="1">
      <alignment vertical="center" wrapText="1"/>
    </xf>
    <xf numFmtId="0" fontId="4" fillId="5" borderId="39" xfId="0" applyFont="1" applyFill="1" applyBorder="1" applyAlignment="1">
      <alignment horizontal="left" vertical="top" wrapText="1"/>
    </xf>
    <xf numFmtId="0" fontId="4" fillId="5" borderId="40" xfId="0" applyFont="1" applyFill="1" applyBorder="1" applyAlignment="1">
      <alignment horizontal="right" vertical="top" wrapText="1"/>
    </xf>
    <xf numFmtId="0" fontId="4" fillId="5" borderId="41" xfId="0" applyFont="1" applyFill="1" applyBorder="1" applyAlignment="1">
      <alignment horizontal="right" vertical="top" wrapText="1"/>
    </xf>
    <xf numFmtId="4" fontId="13" fillId="9" borderId="37" xfId="0" applyNumberFormat="1" applyFont="1" applyFill="1" applyBorder="1" applyAlignment="1">
      <alignment horizontal="right" vertical="top" wrapText="1"/>
    </xf>
    <xf numFmtId="164" fontId="13" fillId="9" borderId="38" xfId="0" applyNumberFormat="1" applyFont="1" applyFill="1" applyBorder="1" applyAlignment="1">
      <alignment horizontal="right" vertical="top" wrapText="1"/>
    </xf>
    <xf numFmtId="0" fontId="14" fillId="0" borderId="29" xfId="0" applyFont="1" applyFill="1" applyBorder="1" applyAlignment="1">
      <alignment horizontal="right" vertical="top" wrapText="1"/>
    </xf>
    <xf numFmtId="0" fontId="14" fillId="0" borderId="29" xfId="0" applyFont="1" applyFill="1" applyBorder="1" applyAlignment="1">
      <alignment horizontal="left" vertical="top" wrapText="1"/>
    </xf>
    <xf numFmtId="0" fontId="14" fillId="0" borderId="29" xfId="0" applyFont="1" applyFill="1" applyBorder="1" applyAlignment="1">
      <alignment horizontal="center" vertical="top" wrapText="1"/>
    </xf>
    <xf numFmtId="0" fontId="4" fillId="5" borderId="39" xfId="0" applyFont="1" applyFill="1" applyBorder="1" applyAlignment="1">
      <alignment horizontal="right" vertical="top" wrapText="1"/>
    </xf>
    <xf numFmtId="0" fontId="4" fillId="5" borderId="40" xfId="0" applyFont="1" applyFill="1" applyBorder="1" applyAlignment="1">
      <alignment horizontal="left" vertical="top" wrapText="1"/>
    </xf>
    <xf numFmtId="0" fontId="4" fillId="5" borderId="40" xfId="0" applyFont="1" applyFill="1" applyBorder="1" applyAlignment="1">
      <alignment horizontal="center" vertical="top" wrapText="1"/>
    </xf>
    <xf numFmtId="0" fontId="14" fillId="0" borderId="34" xfId="0" applyFont="1" applyFill="1" applyBorder="1" applyAlignment="1">
      <alignment horizontal="right" vertical="top" wrapText="1"/>
    </xf>
    <xf numFmtId="0" fontId="14" fillId="0" borderId="35" xfId="0" applyFont="1" applyFill="1" applyBorder="1" applyAlignment="1">
      <alignment horizontal="right" vertical="top" wrapText="1"/>
    </xf>
    <xf numFmtId="0" fontId="14" fillId="0" borderId="36" xfId="0" applyFont="1" applyFill="1" applyBorder="1" applyAlignment="1">
      <alignment horizontal="right" vertical="top" wrapText="1"/>
    </xf>
    <xf numFmtId="0" fontId="14" fillId="0" borderId="37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center" vertical="top" wrapText="1"/>
    </xf>
    <xf numFmtId="0" fontId="14" fillId="0" borderId="37" xfId="0" applyFont="1" applyFill="1" applyBorder="1" applyAlignment="1">
      <alignment horizontal="right" vertical="top" wrapText="1"/>
    </xf>
    <xf numFmtId="0" fontId="14" fillId="0" borderId="38" xfId="0" applyFont="1" applyFill="1" applyBorder="1" applyAlignment="1">
      <alignment horizontal="right" vertical="top"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0" fillId="0" borderId="0" xfId="0" applyBorder="1"/>
    <xf numFmtId="0" fontId="15" fillId="0" borderId="29" xfId="0" applyFont="1" applyFill="1" applyBorder="1" applyAlignment="1">
      <alignment horizontal="right" vertical="top" wrapText="1"/>
    </xf>
    <xf numFmtId="0" fontId="15" fillId="0" borderId="29" xfId="0" applyFont="1" applyFill="1" applyBorder="1" applyAlignment="1">
      <alignment horizontal="left" vertical="top" wrapText="1"/>
    </xf>
    <xf numFmtId="0" fontId="15" fillId="0" borderId="29" xfId="0" applyFont="1" applyFill="1" applyBorder="1" applyAlignment="1">
      <alignment horizontal="center" vertical="top" wrapText="1"/>
    </xf>
    <xf numFmtId="4" fontId="15" fillId="0" borderId="29" xfId="0" applyNumberFormat="1" applyFont="1" applyFill="1" applyBorder="1" applyAlignment="1">
      <alignment horizontal="right" vertical="top" wrapText="1"/>
    </xf>
    <xf numFmtId="4" fontId="14" fillId="0" borderId="29" xfId="0" applyNumberFormat="1" applyFont="1" applyFill="1" applyBorder="1" applyAlignment="1">
      <alignment horizontal="right" vertical="top" wrapText="1"/>
    </xf>
    <xf numFmtId="0" fontId="4" fillId="5" borderId="40" xfId="0" applyFont="1" applyFill="1" applyBorder="1" applyAlignment="1">
      <alignment horizontal="right" vertical="top" wrapText="1"/>
    </xf>
    <xf numFmtId="0" fontId="4" fillId="5" borderId="41" xfId="0" applyFont="1" applyFill="1" applyBorder="1" applyAlignment="1">
      <alignment horizontal="right" vertical="top" wrapText="1"/>
    </xf>
    <xf numFmtId="0" fontId="15" fillId="0" borderId="34" xfId="0" applyFont="1" applyFill="1" applyBorder="1" applyAlignment="1">
      <alignment horizontal="right" vertical="top" wrapText="1"/>
    </xf>
    <xf numFmtId="0" fontId="15" fillId="0" borderId="35" xfId="0" applyFont="1" applyFill="1" applyBorder="1" applyAlignment="1">
      <alignment horizontal="right" vertical="top" wrapText="1"/>
    </xf>
    <xf numFmtId="4" fontId="14" fillId="0" borderId="37" xfId="0" applyNumberFormat="1" applyFont="1" applyFill="1" applyBorder="1" applyAlignment="1">
      <alignment horizontal="right" vertical="top" wrapText="1"/>
    </xf>
    <xf numFmtId="0" fontId="15" fillId="5" borderId="5" xfId="0" applyFont="1" applyFill="1" applyBorder="1" applyAlignment="1">
      <alignment horizontal="right" vertical="top" wrapText="1"/>
    </xf>
    <xf numFmtId="0" fontId="15" fillId="5" borderId="0" xfId="0" applyFont="1" applyFill="1" applyBorder="1" applyAlignment="1">
      <alignment horizontal="right" vertical="top" wrapText="1"/>
    </xf>
    <xf numFmtId="0" fontId="15" fillId="5" borderId="6" xfId="0" applyFont="1" applyFill="1" applyBorder="1" applyAlignment="1">
      <alignment horizontal="right" vertical="top" wrapText="1"/>
    </xf>
    <xf numFmtId="0" fontId="15" fillId="5" borderId="10" xfId="0" applyFont="1" applyFill="1" applyBorder="1" applyAlignment="1">
      <alignment horizontal="right" vertical="top" wrapText="1"/>
    </xf>
    <xf numFmtId="0" fontId="15" fillId="5" borderId="11" xfId="0" applyFont="1" applyFill="1" applyBorder="1" applyAlignment="1">
      <alignment horizontal="right" vertical="top" wrapText="1"/>
    </xf>
    <xf numFmtId="0" fontId="15" fillId="5" borderId="12" xfId="0" applyFont="1" applyFill="1" applyBorder="1" applyAlignment="1">
      <alignment horizontal="right" vertical="top" wrapText="1"/>
    </xf>
    <xf numFmtId="0" fontId="4" fillId="5" borderId="7" xfId="0" applyFont="1" applyFill="1" applyBorder="1" applyAlignment="1">
      <alignment vertical="top" wrapText="1"/>
    </xf>
    <xf numFmtId="0" fontId="4" fillId="5" borderId="28" xfId="0" applyFont="1" applyFill="1" applyBorder="1" applyAlignment="1">
      <alignment vertical="top" wrapText="1"/>
    </xf>
    <xf numFmtId="0" fontId="4" fillId="5" borderId="28" xfId="0" applyFont="1" applyFill="1" applyBorder="1" applyAlignment="1">
      <alignment vertical="top"/>
    </xf>
    <xf numFmtId="0" fontId="5" fillId="5" borderId="10" xfId="0" applyFont="1" applyFill="1" applyBorder="1" applyAlignment="1">
      <alignment vertical="top" wrapText="1"/>
    </xf>
    <xf numFmtId="0" fontId="5" fillId="5" borderId="11" xfId="0" applyFont="1" applyFill="1" applyBorder="1" applyAlignment="1">
      <alignment vertical="top" wrapText="1"/>
    </xf>
    <xf numFmtId="10" fontId="5" fillId="5" borderId="11" xfId="0" applyNumberFormat="1" applyFont="1" applyFill="1" applyBorder="1" applyAlignment="1">
      <alignment vertical="top"/>
    </xf>
    <xf numFmtId="0" fontId="0" fillId="0" borderId="19" xfId="0" applyBorder="1"/>
    <xf numFmtId="0" fontId="0" fillId="10" borderId="0" xfId="0" applyFill="1"/>
    <xf numFmtId="166" fontId="0" fillId="10" borderId="44" xfId="0" applyNumberFormat="1" applyFill="1" applyBorder="1"/>
    <xf numFmtId="166" fontId="0" fillId="10" borderId="19" xfId="0" applyNumberFormat="1" applyFill="1" applyBorder="1"/>
    <xf numFmtId="10" fontId="0" fillId="10" borderId="0" xfId="0" applyNumberFormat="1" applyFill="1"/>
    <xf numFmtId="166" fontId="0" fillId="0" borderId="0" xfId="0" applyNumberFormat="1"/>
    <xf numFmtId="10" fontId="0" fillId="0" borderId="0" xfId="0" applyNumberFormat="1"/>
    <xf numFmtId="0" fontId="0" fillId="0" borderId="0" xfId="0" applyFill="1"/>
    <xf numFmtId="166" fontId="0" fillId="0" borderId="44" xfId="0" applyNumberFormat="1" applyBorder="1"/>
    <xf numFmtId="166" fontId="0" fillId="0" borderId="19" xfId="0" applyNumberFormat="1" applyBorder="1"/>
    <xf numFmtId="0" fontId="13" fillId="2" borderId="29" xfId="0" applyFont="1" applyFill="1" applyBorder="1" applyAlignment="1">
      <alignment horizontal="left" vertical="top" wrapText="1"/>
    </xf>
    <xf numFmtId="0" fontId="13" fillId="2" borderId="29" xfId="0" applyFont="1" applyFill="1" applyBorder="1" applyAlignment="1">
      <alignment horizontal="right" vertical="top" wrapText="1"/>
    </xf>
    <xf numFmtId="0" fontId="14" fillId="2" borderId="43" xfId="0" applyFont="1" applyFill="1" applyBorder="1" applyAlignment="1">
      <alignment horizontal="right" vertical="top" wrapText="1"/>
    </xf>
    <xf numFmtId="0" fontId="13" fillId="2" borderId="0" xfId="0" applyFont="1" applyFill="1" applyBorder="1" applyAlignment="1">
      <alignment horizontal="right" vertical="top" wrapText="1"/>
    </xf>
    <xf numFmtId="0" fontId="5" fillId="5" borderId="28" xfId="0" applyFont="1" applyFill="1" applyBorder="1" applyAlignment="1">
      <alignment horizontal="left" vertical="top" wrapText="1"/>
    </xf>
    <xf numFmtId="10" fontId="5" fillId="5" borderId="28" xfId="0" applyNumberFormat="1" applyFont="1" applyFill="1" applyBorder="1" applyAlignment="1">
      <alignment horizontal="right" vertical="top" wrapText="1"/>
    </xf>
    <xf numFmtId="10" fontId="5" fillId="5" borderId="8" xfId="0" applyNumberFormat="1" applyFont="1" applyFill="1" applyBorder="1" applyAlignment="1">
      <alignment horizontal="right" vertical="top" wrapText="1"/>
    </xf>
    <xf numFmtId="4" fontId="5" fillId="5" borderId="6" xfId="0" applyNumberFormat="1" applyFont="1" applyFill="1" applyBorder="1" applyAlignment="1">
      <alignment horizontal="right" vertical="top" wrapText="1"/>
    </xf>
    <xf numFmtId="10" fontId="5" fillId="5" borderId="0" xfId="0" applyNumberFormat="1" applyFont="1" applyFill="1" applyBorder="1" applyAlignment="1">
      <alignment horizontal="right" vertical="top" wrapText="1"/>
    </xf>
    <xf numFmtId="10" fontId="5" fillId="5" borderId="6" xfId="0" applyNumberFormat="1" applyFont="1" applyFill="1" applyBorder="1" applyAlignment="1">
      <alignment horizontal="right" vertical="top" wrapText="1"/>
    </xf>
    <xf numFmtId="0" fontId="13" fillId="2" borderId="34" xfId="0" applyFont="1" applyFill="1" applyBorder="1" applyAlignment="1">
      <alignment horizontal="left" vertical="top" wrapText="1"/>
    </xf>
    <xf numFmtId="0" fontId="13" fillId="2" borderId="35" xfId="0" applyFont="1" applyFill="1" applyBorder="1" applyAlignment="1">
      <alignment horizontal="right" vertical="top" wrapText="1"/>
    </xf>
    <xf numFmtId="0" fontId="14" fillId="2" borderId="46" xfId="0" applyFont="1" applyFill="1" applyBorder="1" applyAlignment="1">
      <alignment horizontal="right" vertical="top" wrapText="1"/>
    </xf>
    <xf numFmtId="0" fontId="13" fillId="2" borderId="36" xfId="0" applyFont="1" applyFill="1" applyBorder="1" applyAlignment="1">
      <alignment horizontal="left" vertical="top" wrapText="1"/>
    </xf>
    <xf numFmtId="0" fontId="13" fillId="2" borderId="37" xfId="0" applyFont="1" applyFill="1" applyBorder="1" applyAlignment="1">
      <alignment horizontal="left" vertical="top" wrapText="1"/>
    </xf>
    <xf numFmtId="0" fontId="13" fillId="2" borderId="37" xfId="0" applyFont="1" applyFill="1" applyBorder="1" applyAlignment="1">
      <alignment horizontal="right" vertical="top" wrapText="1"/>
    </xf>
    <xf numFmtId="0" fontId="14" fillId="2" borderId="12" xfId="0" applyFont="1" applyFill="1" applyBorder="1" applyAlignment="1">
      <alignment horizontal="right" vertical="top" wrapText="1"/>
    </xf>
    <xf numFmtId="4" fontId="21" fillId="11" borderId="45" xfId="0" applyNumberFormat="1" applyFont="1" applyFill="1" applyBorder="1" applyAlignment="1">
      <alignment horizontal="right" vertical="top" wrapText="1"/>
    </xf>
    <xf numFmtId="0" fontId="4" fillId="5" borderId="8" xfId="0" applyFont="1" applyFill="1" applyBorder="1" applyAlignment="1">
      <alignment vertical="top" wrapText="1"/>
    </xf>
    <xf numFmtId="0" fontId="23" fillId="0" borderId="0" xfId="1"/>
    <xf numFmtId="0" fontId="0" fillId="0" borderId="0" xfId="1" applyNumberFormat="1" applyFont="1" applyFill="1" applyBorder="1" applyAlignment="1" applyProtection="1">
      <alignment wrapText="1"/>
      <protection locked="0"/>
    </xf>
    <xf numFmtId="0" fontId="0" fillId="0" borderId="0" xfId="1" applyNumberFormat="1" applyFont="1" applyFill="1" applyBorder="1" applyAlignment="1" applyProtection="1">
      <alignment horizontal="center" wrapText="1"/>
      <protection locked="0"/>
    </xf>
    <xf numFmtId="0" fontId="29" fillId="0" borderId="1" xfId="1" applyNumberFormat="1" applyFont="1" applyFill="1" applyBorder="1" applyAlignment="1" applyProtection="1">
      <alignment horizontal="center" vertical="center" wrapText="1"/>
    </xf>
    <xf numFmtId="0" fontId="29" fillId="0" borderId="48" xfId="1" applyNumberFormat="1" applyFont="1" applyFill="1" applyBorder="1" applyAlignment="1" applyProtection="1">
      <alignment horizontal="center" wrapText="1"/>
    </xf>
    <xf numFmtId="0" fontId="29" fillId="0" borderId="49" xfId="1" applyNumberFormat="1" applyFont="1" applyFill="1" applyBorder="1" applyAlignment="1" applyProtection="1">
      <alignment horizontal="center" wrapText="1"/>
    </xf>
    <xf numFmtId="0" fontId="7" fillId="0" borderId="7" xfId="1" applyNumberFormat="1" applyFont="1" applyFill="1" applyBorder="1" applyAlignment="1" applyProtection="1">
      <alignment wrapText="1"/>
      <protection locked="0"/>
    </xf>
    <xf numFmtId="0" fontId="31" fillId="0" borderId="28" xfId="1" applyNumberFormat="1" applyFont="1" applyFill="1" applyBorder="1" applyAlignment="1" applyProtection="1">
      <alignment vertical="center" wrapText="1"/>
    </xf>
    <xf numFmtId="0" fontId="7" fillId="0" borderId="28" xfId="1" applyFont="1" applyBorder="1" applyAlignment="1">
      <alignment horizontal="center" vertical="center"/>
    </xf>
    <xf numFmtId="0" fontId="31" fillId="0" borderId="28" xfId="1" applyNumberFormat="1" applyFont="1" applyFill="1" applyBorder="1" applyAlignment="1" applyProtection="1">
      <alignment horizontal="center" wrapText="1"/>
      <protection locked="0"/>
    </xf>
    <xf numFmtId="0" fontId="7" fillId="0" borderId="8" xfId="1" applyNumberFormat="1" applyFont="1" applyFill="1" applyBorder="1" applyAlignment="1" applyProtection="1">
      <alignment horizontal="center" wrapText="1"/>
      <protection locked="0"/>
    </xf>
    <xf numFmtId="0" fontId="31" fillId="0" borderId="50" xfId="1" applyNumberFormat="1" applyFont="1" applyFill="1" applyBorder="1" applyAlignment="1" applyProtection="1">
      <alignment horizontal="center" vertical="top" wrapText="1"/>
    </xf>
    <xf numFmtId="0" fontId="7" fillId="0" borderId="28" xfId="1" applyNumberFormat="1" applyFont="1" applyFill="1" applyBorder="1" applyAlignment="1" applyProtection="1">
      <alignment horizontal="center" wrapText="1"/>
      <protection locked="0"/>
    </xf>
    <xf numFmtId="0" fontId="33" fillId="0" borderId="51" xfId="1" applyNumberFormat="1" applyFont="1" applyFill="1" applyBorder="1" applyAlignment="1" applyProtection="1">
      <alignment horizontal="center" vertical="top" wrapText="1"/>
    </xf>
    <xf numFmtId="167" fontId="33" fillId="0" borderId="52" xfId="1" applyNumberFormat="1" applyFont="1" applyFill="1" applyBorder="1" applyAlignment="1" applyProtection="1">
      <alignment horizontal="center" wrapText="1"/>
    </xf>
    <xf numFmtId="167" fontId="33" fillId="0" borderId="53" xfId="1" applyNumberFormat="1" applyFont="1" applyFill="1" applyBorder="1" applyAlignment="1" applyProtection="1">
      <alignment horizontal="center" wrapText="1"/>
    </xf>
    <xf numFmtId="0" fontId="7" fillId="0" borderId="10" xfId="1" applyNumberFormat="1" applyFont="1" applyFill="1" applyBorder="1" applyAlignment="1" applyProtection="1">
      <alignment wrapText="1"/>
      <protection locked="0"/>
    </xf>
    <xf numFmtId="167" fontId="31" fillId="4" borderId="56" xfId="1" applyNumberFormat="1" applyFont="1" applyFill="1" applyBorder="1" applyAlignment="1" applyProtection="1">
      <alignment horizontal="center" wrapText="1"/>
    </xf>
    <xf numFmtId="167" fontId="31" fillId="4" borderId="57" xfId="1" applyNumberFormat="1" applyFont="1" applyFill="1" applyBorder="1" applyAlignment="1" applyProtection="1">
      <alignment horizontal="center" wrapText="1"/>
    </xf>
    <xf numFmtId="0" fontId="7" fillId="0" borderId="5" xfId="1" applyNumberFormat="1" applyFont="1" applyFill="1" applyBorder="1" applyAlignment="1" applyProtection="1">
      <alignment wrapText="1"/>
      <protection locked="0"/>
    </xf>
    <xf numFmtId="0" fontId="31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31" fillId="0" borderId="0" xfId="1" applyNumberFormat="1" applyFont="1" applyFill="1" applyBorder="1" applyAlignment="1" applyProtection="1">
      <alignment horizontal="center" wrapText="1"/>
      <protection locked="0"/>
    </xf>
    <xf numFmtId="0" fontId="7" fillId="0" borderId="6" xfId="1" applyNumberFormat="1" applyFont="1" applyFill="1" applyBorder="1" applyAlignment="1" applyProtection="1">
      <alignment horizontal="center" wrapText="1"/>
      <protection locked="0"/>
    </xf>
    <xf numFmtId="167" fontId="31" fillId="4" borderId="58" xfId="1" applyNumberFormat="1" applyFont="1" applyFill="1" applyBorder="1" applyAlignment="1" applyProtection="1">
      <alignment horizontal="center" wrapText="1"/>
    </xf>
    <xf numFmtId="0" fontId="31" fillId="0" borderId="0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0" xfId="1" applyNumberFormat="1" applyFont="1" applyFill="1" applyBorder="1" applyAlignment="1" applyProtection="1">
      <alignment horizontal="center" wrapText="1"/>
      <protection locked="0"/>
    </xf>
    <xf numFmtId="167" fontId="7" fillId="0" borderId="6" xfId="1" applyNumberFormat="1" applyFont="1" applyFill="1" applyBorder="1" applyAlignment="1" applyProtection="1">
      <alignment horizontal="center" wrapText="1"/>
      <protection locked="0"/>
    </xf>
    <xf numFmtId="0" fontId="23" fillId="0" borderId="0" xfId="1" applyAlignment="1">
      <alignment horizontal="center" vertical="center"/>
    </xf>
    <xf numFmtId="0" fontId="23" fillId="0" borderId="0" xfId="1" applyAlignment="1">
      <alignment horizontal="center"/>
    </xf>
    <xf numFmtId="0" fontId="9" fillId="5" borderId="28" xfId="0" applyFont="1" applyFill="1" applyBorder="1" applyAlignment="1">
      <alignment horizontal="center" wrapText="1"/>
    </xf>
    <xf numFmtId="0" fontId="9" fillId="5" borderId="8" xfId="0" applyFont="1" applyFill="1" applyBorder="1" applyAlignment="1">
      <alignment horizontal="center" wrapText="1"/>
    </xf>
    <xf numFmtId="0" fontId="0" fillId="0" borderId="0" xfId="1" applyFont="1"/>
    <xf numFmtId="0" fontId="4" fillId="9" borderId="42" xfId="1" applyFont="1" applyFill="1" applyBorder="1" applyAlignment="1">
      <alignment horizontal="center" wrapText="1"/>
    </xf>
    <xf numFmtId="0" fontId="4" fillId="9" borderId="8" xfId="1" applyFont="1" applyFill="1" applyBorder="1" applyAlignment="1">
      <alignment horizontal="center" wrapText="1"/>
    </xf>
    <xf numFmtId="0" fontId="5" fillId="9" borderId="0" xfId="0" applyFont="1" applyFill="1" applyBorder="1" applyAlignment="1">
      <alignment horizontal="left" vertical="top" wrapText="1"/>
    </xf>
    <xf numFmtId="10" fontId="5" fillId="9" borderId="9" xfId="2" applyNumberFormat="1" applyFont="1" applyFill="1" applyBorder="1" applyAlignment="1">
      <alignment horizontal="center" wrapText="1"/>
    </xf>
    <xf numFmtId="0" fontId="5" fillId="9" borderId="12" xfId="2" applyFont="1" applyFill="1" applyBorder="1" applyAlignment="1">
      <alignment horizontal="center" wrapText="1"/>
    </xf>
    <xf numFmtId="0" fontId="4" fillId="9" borderId="8" xfId="1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5" fillId="5" borderId="11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left" vertical="top" wrapText="1"/>
    </xf>
    <xf numFmtId="0" fontId="18" fillId="9" borderId="1" xfId="0" applyFont="1" applyFill="1" applyBorder="1" applyAlignment="1">
      <alignment horizontal="center" wrapText="1"/>
    </xf>
    <xf numFmtId="0" fontId="19" fillId="9" borderId="2" xfId="0" applyFont="1" applyFill="1" applyBorder="1"/>
    <xf numFmtId="0" fontId="19" fillId="9" borderId="3" xfId="0" applyFont="1" applyFill="1" applyBorder="1"/>
    <xf numFmtId="0" fontId="5" fillId="5" borderId="0" xfId="0" applyFont="1" applyFill="1" applyAlignment="1">
      <alignment horizontal="right" vertical="top"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right" vertical="top" wrapText="1"/>
    </xf>
    <xf numFmtId="4" fontId="5" fillId="5" borderId="0" xfId="0" applyNumberFormat="1" applyFont="1" applyFill="1" applyBorder="1" applyAlignment="1">
      <alignment horizontal="right" vertical="top" wrapText="1"/>
    </xf>
    <xf numFmtId="0" fontId="5" fillId="5" borderId="6" xfId="0" applyFont="1" applyFill="1" applyBorder="1" applyAlignment="1">
      <alignment horizontal="right" vertical="top" wrapText="1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1" fillId="9" borderId="7" xfId="0" applyFont="1" applyFill="1" applyBorder="1" applyAlignment="1">
      <alignment horizontal="left" vertical="top" wrapText="1"/>
    </xf>
    <xf numFmtId="0" fontId="21" fillId="9" borderId="28" xfId="0" applyFont="1" applyFill="1" applyBorder="1" applyAlignment="1">
      <alignment horizontal="right" vertical="top" wrapText="1"/>
    </xf>
    <xf numFmtId="4" fontId="21" fillId="9" borderId="28" xfId="0" applyNumberFormat="1" applyFont="1" applyFill="1" applyBorder="1" applyAlignment="1">
      <alignment horizontal="right" vertical="top" wrapText="1"/>
    </xf>
    <xf numFmtId="0" fontId="21" fillId="9" borderId="8" xfId="0" applyFont="1" applyFill="1" applyBorder="1" applyAlignment="1">
      <alignment horizontal="right" vertical="top" wrapText="1"/>
    </xf>
    <xf numFmtId="0" fontId="10" fillId="5" borderId="5" xfId="0" applyFont="1" applyFill="1" applyBorder="1" applyAlignment="1">
      <alignment horizontal="center" vertical="top" wrapText="1"/>
    </xf>
    <xf numFmtId="0" fontId="11" fillId="0" borderId="0" xfId="0" applyFont="1" applyBorder="1"/>
    <xf numFmtId="0" fontId="11" fillId="0" borderId="6" xfId="0" applyFont="1" applyBorder="1"/>
    <xf numFmtId="0" fontId="16" fillId="9" borderId="1" xfId="0" applyFont="1" applyFill="1" applyBorder="1" applyAlignment="1">
      <alignment horizontal="center" wrapText="1"/>
    </xf>
    <xf numFmtId="0" fontId="17" fillId="9" borderId="2" xfId="0" applyFont="1" applyFill="1" applyBorder="1"/>
    <xf numFmtId="0" fontId="17" fillId="9" borderId="3" xfId="0" applyFont="1" applyFill="1" applyBorder="1"/>
    <xf numFmtId="0" fontId="13" fillId="9" borderId="31" xfId="0" applyFont="1" applyFill="1" applyBorder="1" applyAlignment="1">
      <alignment horizontal="left" vertical="top" wrapText="1"/>
    </xf>
    <xf numFmtId="0" fontId="4" fillId="5" borderId="29" xfId="0" applyFont="1" applyFill="1" applyBorder="1" applyAlignment="1">
      <alignment horizontal="left" vertical="top" wrapText="1"/>
    </xf>
    <xf numFmtId="0" fontId="14" fillId="6" borderId="29" xfId="0" applyFont="1" applyFill="1" applyBorder="1" applyAlignment="1">
      <alignment horizontal="left" vertical="top" wrapText="1"/>
    </xf>
    <xf numFmtId="0" fontId="15" fillId="7" borderId="29" xfId="0" applyFont="1" applyFill="1" applyBorder="1" applyAlignment="1">
      <alignment horizontal="left" vertical="top" wrapText="1"/>
    </xf>
    <xf numFmtId="0" fontId="15" fillId="5" borderId="0" xfId="0" applyFont="1" applyFill="1" applyAlignment="1">
      <alignment horizontal="right" vertical="top" wrapText="1"/>
    </xf>
    <xf numFmtId="0" fontId="15" fillId="8" borderId="29" xfId="0" applyFont="1" applyFill="1" applyBorder="1" applyAlignment="1">
      <alignment horizontal="left" vertical="top" wrapText="1"/>
    </xf>
    <xf numFmtId="0" fontId="13" fillId="9" borderId="29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left" vertical="top" wrapText="1"/>
    </xf>
    <xf numFmtId="0" fontId="5" fillId="5" borderId="11" xfId="0" applyFont="1" applyFill="1" applyBorder="1" applyAlignment="1">
      <alignment horizontal="right" vertical="top" wrapText="1"/>
    </xf>
    <xf numFmtId="4" fontId="5" fillId="5" borderId="11" xfId="0" applyNumberFormat="1" applyFont="1" applyFill="1" applyBorder="1" applyAlignment="1">
      <alignment horizontal="right" vertical="top" wrapText="1"/>
    </xf>
    <xf numFmtId="0" fontId="5" fillId="5" borderId="12" xfId="0" applyFont="1" applyFill="1" applyBorder="1" applyAlignment="1">
      <alignment horizontal="right" vertical="top" wrapText="1"/>
    </xf>
    <xf numFmtId="0" fontId="21" fillId="9" borderId="1" xfId="0" applyFont="1" applyFill="1" applyBorder="1" applyAlignment="1">
      <alignment horizontal="left" vertical="top" wrapText="1"/>
    </xf>
    <xf numFmtId="0" fontId="21" fillId="9" borderId="2" xfId="0" applyFont="1" applyFill="1" applyBorder="1" applyAlignment="1">
      <alignment horizontal="right" vertical="top" wrapText="1"/>
    </xf>
    <xf numFmtId="4" fontId="21" fillId="9" borderId="2" xfId="0" applyNumberFormat="1" applyFont="1" applyFill="1" applyBorder="1" applyAlignment="1">
      <alignment horizontal="right" vertical="top" wrapText="1"/>
    </xf>
    <xf numFmtId="0" fontId="21" fillId="9" borderId="3" xfId="0" applyFont="1" applyFill="1" applyBorder="1" applyAlignment="1">
      <alignment horizontal="right" vertical="top" wrapText="1"/>
    </xf>
    <xf numFmtId="0" fontId="4" fillId="5" borderId="39" xfId="0" applyFont="1" applyFill="1" applyBorder="1" applyAlignment="1">
      <alignment horizontal="left" vertical="top" wrapText="1"/>
    </xf>
    <xf numFmtId="0" fontId="4" fillId="5" borderId="40" xfId="0" applyFont="1" applyFill="1" applyBorder="1" applyAlignment="1">
      <alignment horizontal="left" vertical="top" wrapText="1"/>
    </xf>
    <xf numFmtId="0" fontId="20" fillId="9" borderId="1" xfId="0" applyFont="1" applyFill="1" applyBorder="1" applyAlignment="1">
      <alignment horizontal="center" wrapText="1"/>
    </xf>
    <xf numFmtId="0" fontId="22" fillId="9" borderId="2" xfId="0" applyFont="1" applyFill="1" applyBorder="1"/>
    <xf numFmtId="0" fontId="22" fillId="9" borderId="3" xfId="0" applyFont="1" applyFill="1" applyBorder="1"/>
    <xf numFmtId="0" fontId="13" fillId="9" borderId="34" xfId="0" applyFont="1" applyFill="1" applyBorder="1" applyAlignment="1">
      <alignment horizontal="left" vertical="top" wrapText="1"/>
    </xf>
    <xf numFmtId="0" fontId="13" fillId="9" borderId="36" xfId="0" applyFont="1" applyFill="1" applyBorder="1" applyAlignment="1">
      <alignment horizontal="left" vertical="top" wrapText="1"/>
    </xf>
    <xf numFmtId="0" fontId="13" fillId="9" borderId="37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0" fontId="7" fillId="3" borderId="19" xfId="0" applyFont="1" applyFill="1" applyBorder="1" applyAlignment="1">
      <alignment horizontal="center"/>
    </xf>
    <xf numFmtId="10" fontId="7" fillId="0" borderId="19" xfId="0" applyNumberFormat="1" applyFont="1" applyFill="1" applyBorder="1" applyAlignment="1">
      <alignment horizontal="center"/>
    </xf>
    <xf numFmtId="10" fontId="7" fillId="0" borderId="22" xfId="0" applyNumberFormat="1" applyFont="1" applyFill="1" applyBorder="1" applyAlignment="1">
      <alignment horizontal="center"/>
    </xf>
    <xf numFmtId="10" fontId="7" fillId="3" borderId="19" xfId="0" applyNumberFormat="1" applyFont="1" applyFill="1" applyBorder="1" applyAlignment="1">
      <alignment horizontal="center"/>
    </xf>
    <xf numFmtId="10" fontId="7" fillId="3" borderId="22" xfId="0" applyNumberFormat="1" applyFont="1" applyFill="1" applyBorder="1" applyAlignment="1">
      <alignment horizontal="center"/>
    </xf>
    <xf numFmtId="10" fontId="7" fillId="3" borderId="23" xfId="0" applyNumberFormat="1" applyFont="1" applyFill="1" applyBorder="1" applyAlignment="1">
      <alignment horizontal="center"/>
    </xf>
    <xf numFmtId="10" fontId="7" fillId="3" borderId="6" xfId="0" applyNumberFormat="1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10" fontId="8" fillId="4" borderId="26" xfId="0" applyNumberFormat="1" applyFont="1" applyFill="1" applyBorder="1" applyAlignment="1">
      <alignment horizontal="center"/>
    </xf>
    <xf numFmtId="10" fontId="8" fillId="4" borderId="27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10" fontId="7" fillId="3" borderId="0" xfId="0" applyNumberFormat="1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10" fontId="7" fillId="3" borderId="2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9" borderId="1" xfId="0" applyNumberFormat="1" applyFont="1" applyFill="1" applyBorder="1" applyAlignment="1" applyProtection="1">
      <alignment horizontal="center" vertical="center"/>
      <protection locked="0"/>
    </xf>
    <xf numFmtId="0" fontId="2" fillId="9" borderId="2" xfId="0" applyNumberFormat="1" applyFont="1" applyFill="1" applyBorder="1" applyAlignment="1" applyProtection="1">
      <alignment horizontal="center" vertical="center"/>
      <protection locked="0"/>
    </xf>
    <xf numFmtId="0" fontId="2" fillId="9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0" fontId="5" fillId="2" borderId="10" xfId="0" applyNumberFormat="1" applyFont="1" applyFill="1" applyBorder="1" applyAlignment="1">
      <alignment horizontal="center" vertical="center" wrapText="1"/>
    </xf>
    <xf numFmtId="10" fontId="5" fillId="2" borderId="12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0" fillId="0" borderId="8" xfId="0" applyBorder="1"/>
    <xf numFmtId="0" fontId="0" fillId="0" borderId="12" xfId="0" applyBorder="1"/>
    <xf numFmtId="0" fontId="4" fillId="5" borderId="41" xfId="0" applyFont="1" applyFill="1" applyBorder="1" applyAlignment="1">
      <alignment horizontal="right" vertical="top" wrapText="1"/>
    </xf>
    <xf numFmtId="0" fontId="4" fillId="5" borderId="35" xfId="0" applyFont="1" applyFill="1" applyBorder="1" applyAlignment="1">
      <alignment horizontal="right" vertical="top" wrapText="1"/>
    </xf>
    <xf numFmtId="0" fontId="0" fillId="0" borderId="28" xfId="0" applyBorder="1"/>
    <xf numFmtId="0" fontId="5" fillId="5" borderId="0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6" xfId="0" applyBorder="1"/>
    <xf numFmtId="0" fontId="4" fillId="5" borderId="39" xfId="0" applyFont="1" applyFill="1" applyBorder="1" applyAlignment="1">
      <alignment horizontal="right" vertical="top" wrapText="1"/>
    </xf>
    <xf numFmtId="0" fontId="4" fillId="5" borderId="34" xfId="0" applyFont="1" applyFill="1" applyBorder="1" applyAlignment="1">
      <alignment horizontal="right" vertical="top" wrapText="1"/>
    </xf>
    <xf numFmtId="0" fontId="4" fillId="5" borderId="40" xfId="0" applyFont="1" applyFill="1" applyBorder="1" applyAlignment="1">
      <alignment horizontal="center" vertical="top" wrapText="1"/>
    </xf>
    <xf numFmtId="0" fontId="4" fillId="5" borderId="29" xfId="0" applyFont="1" applyFill="1" applyBorder="1" applyAlignment="1">
      <alignment horizontal="center" vertical="top" wrapText="1"/>
    </xf>
    <xf numFmtId="0" fontId="4" fillId="5" borderId="40" xfId="0" applyFont="1" applyFill="1" applyBorder="1" applyAlignment="1">
      <alignment horizontal="right" vertical="top" wrapText="1"/>
    </xf>
    <xf numFmtId="0" fontId="4" fillId="5" borderId="29" xfId="0" applyFont="1" applyFill="1" applyBorder="1" applyAlignment="1">
      <alignment horizontal="right" vertical="top" wrapText="1"/>
    </xf>
    <xf numFmtId="0" fontId="15" fillId="5" borderId="0" xfId="0" applyFont="1" applyFill="1" applyBorder="1" applyAlignment="1">
      <alignment horizontal="right" vertical="top" wrapText="1"/>
    </xf>
    <xf numFmtId="0" fontId="15" fillId="5" borderId="11" xfId="0" applyFont="1" applyFill="1" applyBorder="1" applyAlignment="1">
      <alignment horizontal="right"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28" xfId="0" applyFont="1" applyFill="1" applyBorder="1" applyAlignment="1">
      <alignment horizontal="right" vertical="top" wrapText="1"/>
    </xf>
    <xf numFmtId="4" fontId="5" fillId="5" borderId="28" xfId="0" applyNumberFormat="1" applyFont="1" applyFill="1" applyBorder="1" applyAlignment="1">
      <alignment horizontal="right" vertical="top" wrapText="1"/>
    </xf>
    <xf numFmtId="0" fontId="5" fillId="5" borderId="8" xfId="0" applyFont="1" applyFill="1" applyBorder="1" applyAlignment="1">
      <alignment horizontal="right" vertical="top" wrapText="1"/>
    </xf>
    <xf numFmtId="0" fontId="20" fillId="9" borderId="1" xfId="0" applyFont="1" applyFill="1" applyBorder="1" applyAlignment="1">
      <alignment horizontal="left" vertical="top" wrapText="1"/>
    </xf>
    <xf numFmtId="0" fontId="20" fillId="9" borderId="2" xfId="0" applyFont="1" applyFill="1" applyBorder="1" applyAlignment="1">
      <alignment horizontal="right" vertical="top" wrapText="1"/>
    </xf>
    <xf numFmtId="4" fontId="20" fillId="9" borderId="2" xfId="0" applyNumberFormat="1" applyFont="1" applyFill="1" applyBorder="1" applyAlignment="1">
      <alignment horizontal="right" vertical="top" wrapText="1"/>
    </xf>
    <xf numFmtId="0" fontId="20" fillId="9" borderId="3" xfId="0" applyFont="1" applyFill="1" applyBorder="1" applyAlignment="1">
      <alignment horizontal="right" vertical="top" wrapText="1"/>
    </xf>
    <xf numFmtId="0" fontId="15" fillId="5" borderId="0" xfId="0" applyFont="1" applyFill="1" applyAlignment="1">
      <alignment horizontal="center" vertical="top" wrapText="1"/>
    </xf>
    <xf numFmtId="0" fontId="0" fillId="0" borderId="0" xfId="0"/>
    <xf numFmtId="0" fontId="5" fillId="5" borderId="28" xfId="0" applyFont="1" applyFill="1" applyBorder="1" applyAlignment="1">
      <alignment horizontal="left" vertical="top" wrapText="1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2" xfId="0" applyNumberFormat="1" applyFont="1" applyFill="1" applyBorder="1" applyAlignment="1" applyProtection="1">
      <alignment horizontal="center" vertical="center"/>
      <protection locked="0"/>
    </xf>
    <xf numFmtId="0" fontId="1" fillId="5" borderId="3" xfId="0" applyNumberFormat="1" applyFont="1" applyFill="1" applyBorder="1" applyAlignment="1" applyProtection="1">
      <alignment horizontal="center" vertical="center"/>
      <protection locked="0"/>
    </xf>
    <xf numFmtId="0" fontId="20" fillId="5" borderId="42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wrapText="1"/>
    </xf>
    <xf numFmtId="0" fontId="33" fillId="0" borderId="19" xfId="1" applyNumberFormat="1" applyFont="1" applyFill="1" applyBorder="1" applyAlignment="1" applyProtection="1">
      <alignment horizontal="center" vertical="center" wrapText="1"/>
    </xf>
    <xf numFmtId="0" fontId="1" fillId="5" borderId="0" xfId="1" applyNumberFormat="1" applyFont="1" applyFill="1" applyBorder="1" applyAlignment="1" applyProtection="1">
      <alignment horizontal="center" vertical="center"/>
      <protection locked="0"/>
    </xf>
    <xf numFmtId="0" fontId="24" fillId="2" borderId="1" xfId="1" applyNumberFormat="1" applyFont="1" applyFill="1" applyBorder="1" applyAlignment="1" applyProtection="1">
      <alignment horizontal="center" vertical="center"/>
      <protection locked="0"/>
    </xf>
    <xf numFmtId="0" fontId="24" fillId="2" borderId="2" xfId="1" applyNumberFormat="1" applyFont="1" applyFill="1" applyBorder="1" applyAlignment="1" applyProtection="1">
      <alignment horizontal="center" vertical="center"/>
      <protection locked="0"/>
    </xf>
    <xf numFmtId="0" fontId="24" fillId="2" borderId="3" xfId="1" applyNumberFormat="1" applyFont="1" applyFill="1" applyBorder="1" applyAlignment="1" applyProtection="1">
      <alignment horizontal="center" vertical="center"/>
      <protection locked="0"/>
    </xf>
    <xf numFmtId="0" fontId="25" fillId="9" borderId="42" xfId="1" applyFont="1" applyFill="1" applyBorder="1" applyAlignment="1">
      <alignment horizontal="center" vertical="center" wrapText="1"/>
    </xf>
    <xf numFmtId="0" fontId="25" fillId="9" borderId="9" xfId="1" applyFont="1" applyFill="1" applyBorder="1" applyAlignment="1">
      <alignment horizontal="center" vertical="center" wrapText="1"/>
    </xf>
    <xf numFmtId="0" fontId="4" fillId="9" borderId="42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26" fillId="2" borderId="1" xfId="1" applyNumberFormat="1" applyFont="1" applyFill="1" applyBorder="1" applyAlignment="1" applyProtection="1">
      <alignment horizontal="center" vertical="top" wrapText="1"/>
      <protection locked="0"/>
    </xf>
    <xf numFmtId="0" fontId="26" fillId="2" borderId="11" xfId="1" applyNumberFormat="1" applyFont="1" applyFill="1" applyBorder="1" applyAlignment="1" applyProtection="1">
      <alignment horizontal="center" vertical="top" wrapText="1"/>
      <protection locked="0"/>
    </xf>
    <xf numFmtId="0" fontId="26" fillId="2" borderId="2" xfId="1" applyNumberFormat="1" applyFont="1" applyFill="1" applyBorder="1" applyAlignment="1" applyProtection="1">
      <alignment horizontal="center" vertical="top" wrapText="1"/>
      <protection locked="0"/>
    </xf>
    <xf numFmtId="0" fontId="26" fillId="2" borderId="3" xfId="1" applyNumberFormat="1" applyFont="1" applyFill="1" applyBorder="1" applyAlignment="1" applyProtection="1">
      <alignment horizontal="center" vertical="top" wrapText="1"/>
      <protection locked="0"/>
    </xf>
    <xf numFmtId="0" fontId="27" fillId="0" borderId="0" xfId="1" applyNumberFormat="1" applyFont="1" applyFill="1" applyBorder="1" applyAlignment="1" applyProtection="1">
      <alignment horizontal="right" vertical="center" wrapText="1"/>
    </xf>
    <xf numFmtId="0" fontId="27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29" fillId="0" borderId="47" xfId="1" applyNumberFormat="1" applyFont="1" applyFill="1" applyBorder="1" applyAlignment="1" applyProtection="1">
      <alignment horizontal="center" vertical="center" wrapText="1"/>
    </xf>
    <xf numFmtId="0" fontId="33" fillId="4" borderId="14" xfId="1" applyNumberFormat="1" applyFont="1" applyFill="1" applyBorder="1" applyAlignment="1" applyProtection="1">
      <alignment horizontal="center" vertical="center" wrapText="1"/>
    </xf>
    <xf numFmtId="0" fontId="31" fillId="4" borderId="54" xfId="1" applyNumberFormat="1" applyFont="1" applyFill="1" applyBorder="1" applyAlignment="1" applyProtection="1">
      <alignment horizontal="center" vertical="center" wrapText="1"/>
    </xf>
    <xf numFmtId="0" fontId="31" fillId="4" borderId="55" xfId="1" applyNumberFormat="1" applyFont="1" applyFill="1" applyBorder="1" applyAlignment="1" applyProtection="1">
      <alignment horizontal="center" vertical="center" wrapText="1"/>
    </xf>
    <xf numFmtId="0" fontId="31" fillId="0" borderId="19" xfId="1" applyNumberFormat="1" applyFont="1" applyFill="1" applyBorder="1" applyAlignment="1" applyProtection="1">
      <alignment horizontal="center" vertical="center" wrapText="1"/>
    </xf>
    <xf numFmtId="0" fontId="31" fillId="4" borderId="14" xfId="1" applyNumberFormat="1" applyFont="1" applyFill="1" applyBorder="1" applyAlignment="1" applyProtection="1">
      <alignment horizontal="center" vertical="center" wrapText="1"/>
    </xf>
    <xf numFmtId="0" fontId="31" fillId="4" borderId="26" xfId="1" applyNumberFormat="1" applyFont="1" applyFill="1" applyBorder="1" applyAlignment="1" applyProtection="1">
      <alignment horizontal="center" vertical="center" wrapText="1"/>
    </xf>
    <xf numFmtId="0" fontId="32" fillId="0" borderId="0" xfId="1" applyNumberFormat="1" applyFont="1" applyFill="1" applyBorder="1" applyAlignment="1" applyProtection="1">
      <alignment horizontal="left" vertical="center" wrapText="1"/>
    </xf>
    <xf numFmtId="0" fontId="31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11" xfId="1" applyNumberFormat="1" applyFont="1" applyFill="1" applyBorder="1" applyAlignment="1" applyProtection="1">
      <alignment horizontal="left" vertical="center" wrapText="1"/>
    </xf>
    <xf numFmtId="0" fontId="31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12" xfId="1" applyNumberFormat="1" applyFont="1" applyFill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 3" xfId="2"/>
    <cellStyle name="Normal 4" xfId="1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wnloads\CRONOGRAMA-FISICO-FINANCEIRO-CAMPO-DE-CAJAZEIR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ÉTICO"/>
      <sheetName val="CRONOGRAMA"/>
    </sheetNames>
    <sheetDataSet>
      <sheetData sheetId="0">
        <row r="3">
          <cell r="B3" t="str">
            <v>CONTRATAÇÃO DE EMPRESA DE ENGENHARIA PARA SERVIÇOS DE RECUPERAÇÃO DO GRAMADO E DRENAGEM DO CAMPO DO DISTRITO DE CAJAZEIRAS - ITUPIRANGA/PA</v>
          </cell>
        </row>
        <row r="4">
          <cell r="E4" t="str">
            <v xml:space="preserve">SINAPI - 02/2022 - Pará
SBC - 03/2022 - Pará
ORSE - 02/2022 - Sergipe
SEDOP - 02/2022 - Pará
</v>
          </cell>
        </row>
        <row r="7">
          <cell r="D7" t="str">
            <v>SERVIÇOS PRELIMINARES</v>
          </cell>
          <cell r="I7">
            <v>18814.439999999999</v>
          </cell>
        </row>
        <row r="11">
          <cell r="D11" t="str">
            <v>INFRAESTRUTURA</v>
          </cell>
        </row>
        <row r="12">
          <cell r="I12">
            <v>17891.39</v>
          </cell>
        </row>
        <row r="17">
          <cell r="I17">
            <v>109894.04</v>
          </cell>
        </row>
        <row r="34">
          <cell r="I34">
            <v>176651.37</v>
          </cell>
        </row>
        <row r="37">
          <cell r="I37">
            <v>9949.2800000000007</v>
          </cell>
        </row>
        <row r="39">
          <cell r="I39">
            <v>162758.78</v>
          </cell>
        </row>
        <row r="43">
          <cell r="I43">
            <v>5660.62</v>
          </cell>
        </row>
        <row r="48">
          <cell r="I48">
            <v>4435.2299999999996</v>
          </cell>
        </row>
        <row r="53">
          <cell r="H53">
            <v>506055.15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zoomScaleNormal="100" workbookViewId="0">
      <selection activeCell="I2" sqref="I2:J2"/>
    </sheetView>
  </sheetViews>
  <sheetFormatPr defaultRowHeight="15" x14ac:dyDescent="0.25"/>
  <cols>
    <col min="1" max="2" width="11.140625" bestFit="1" customWidth="1"/>
    <col min="3" max="3" width="14.7109375" bestFit="1" customWidth="1"/>
    <col min="4" max="4" width="66.7109375" bestFit="1" customWidth="1"/>
    <col min="5" max="5" width="8.85546875" bestFit="1" customWidth="1"/>
    <col min="6" max="10" width="14.42578125" bestFit="1" customWidth="1"/>
  </cols>
  <sheetData>
    <row r="1" spans="1:10" x14ac:dyDescent="0.2">
      <c r="A1" s="44"/>
      <c r="B1" s="45"/>
      <c r="C1" s="45"/>
      <c r="D1" s="45" t="s">
        <v>35</v>
      </c>
      <c r="E1" s="198" t="s">
        <v>2</v>
      </c>
      <c r="F1" s="198"/>
      <c r="G1" s="198" t="s">
        <v>3</v>
      </c>
      <c r="H1" s="198"/>
      <c r="I1" s="198" t="s">
        <v>4</v>
      </c>
      <c r="J1" s="199"/>
    </row>
    <row r="2" spans="1:10" ht="79.900000000000006" customHeight="1" thickBot="1" x14ac:dyDescent="0.3">
      <c r="A2" s="46"/>
      <c r="B2" s="47"/>
      <c r="C2" s="47"/>
      <c r="D2" s="47" t="s">
        <v>36</v>
      </c>
      <c r="E2" s="200" t="s">
        <v>37</v>
      </c>
      <c r="F2" s="200"/>
      <c r="G2" s="200" t="s">
        <v>38</v>
      </c>
      <c r="H2" s="200"/>
      <c r="I2" s="200" t="s">
        <v>1780</v>
      </c>
      <c r="J2" s="201"/>
    </row>
    <row r="3" spans="1:10" ht="24" thickBot="1" x14ac:dyDescent="0.4">
      <c r="A3" s="202" t="s">
        <v>39</v>
      </c>
      <c r="B3" s="203"/>
      <c r="C3" s="203"/>
      <c r="D3" s="203"/>
      <c r="E3" s="203"/>
      <c r="F3" s="203"/>
      <c r="G3" s="203"/>
      <c r="H3" s="203"/>
      <c r="I3" s="203"/>
      <c r="J3" s="204"/>
    </row>
    <row r="4" spans="1:10" ht="30" customHeight="1" x14ac:dyDescent="0.25">
      <c r="A4" s="64" t="s">
        <v>40</v>
      </c>
      <c r="B4" s="42" t="s">
        <v>41</v>
      </c>
      <c r="C4" s="41" t="s">
        <v>42</v>
      </c>
      <c r="D4" s="41" t="s">
        <v>43</v>
      </c>
      <c r="E4" s="43" t="s">
        <v>44</v>
      </c>
      <c r="F4" s="42" t="s">
        <v>45</v>
      </c>
      <c r="G4" s="42" t="s">
        <v>46</v>
      </c>
      <c r="H4" s="42" t="s">
        <v>47</v>
      </c>
      <c r="I4" s="42" t="s">
        <v>48</v>
      </c>
      <c r="J4" s="65" t="s">
        <v>49</v>
      </c>
    </row>
    <row r="5" spans="1:10" ht="24" customHeight="1" x14ac:dyDescent="0.25">
      <c r="A5" s="66" t="s">
        <v>50</v>
      </c>
      <c r="B5" s="50"/>
      <c r="C5" s="50"/>
      <c r="D5" s="50" t="s">
        <v>51</v>
      </c>
      <c r="E5" s="50"/>
      <c r="F5" s="51"/>
      <c r="G5" s="50"/>
      <c r="H5" s="50"/>
      <c r="I5" s="52">
        <v>18786.18</v>
      </c>
      <c r="J5" s="67">
        <v>3.7243295373991285E-2</v>
      </c>
    </row>
    <row r="6" spans="1:10" ht="24" customHeight="1" x14ac:dyDescent="0.25">
      <c r="A6" s="68" t="s">
        <v>52</v>
      </c>
      <c r="B6" s="54" t="s">
        <v>53</v>
      </c>
      <c r="C6" s="53" t="s">
        <v>54</v>
      </c>
      <c r="D6" s="53" t="s">
        <v>55</v>
      </c>
      <c r="E6" s="55" t="s">
        <v>56</v>
      </c>
      <c r="F6" s="54">
        <v>6</v>
      </c>
      <c r="G6" s="56">
        <v>176.1</v>
      </c>
      <c r="H6" s="56">
        <v>226.23</v>
      </c>
      <c r="I6" s="56">
        <v>1357.38</v>
      </c>
      <c r="J6" s="69">
        <v>2.6909837058278104E-3</v>
      </c>
    </row>
    <row r="7" spans="1:10" ht="24" customHeight="1" x14ac:dyDescent="0.25">
      <c r="A7" s="68" t="s">
        <v>57</v>
      </c>
      <c r="B7" s="54" t="s">
        <v>58</v>
      </c>
      <c r="C7" s="53" t="s">
        <v>54</v>
      </c>
      <c r="D7" s="53" t="s">
        <v>59</v>
      </c>
      <c r="E7" s="55" t="s">
        <v>56</v>
      </c>
      <c r="F7" s="54">
        <v>8560</v>
      </c>
      <c r="G7" s="56">
        <v>0.93</v>
      </c>
      <c r="H7" s="56">
        <v>1.19</v>
      </c>
      <c r="I7" s="56">
        <v>10186.4</v>
      </c>
      <c r="J7" s="69">
        <v>2.0194371820009435E-2</v>
      </c>
    </row>
    <row r="8" spans="1:10" ht="24" customHeight="1" x14ac:dyDescent="0.25">
      <c r="A8" s="68" t="s">
        <v>60</v>
      </c>
      <c r="B8" s="54" t="s">
        <v>61</v>
      </c>
      <c r="C8" s="53" t="s">
        <v>54</v>
      </c>
      <c r="D8" s="53" t="s">
        <v>62</v>
      </c>
      <c r="E8" s="55" t="s">
        <v>56</v>
      </c>
      <c r="F8" s="54">
        <v>10</v>
      </c>
      <c r="G8" s="56">
        <v>563.75</v>
      </c>
      <c r="H8" s="56">
        <v>724.24</v>
      </c>
      <c r="I8" s="56">
        <v>7242.4</v>
      </c>
      <c r="J8" s="69">
        <v>1.4357939848154042E-2</v>
      </c>
    </row>
    <row r="9" spans="1:10" ht="24" customHeight="1" x14ac:dyDescent="0.2">
      <c r="A9" s="66" t="s">
        <v>63</v>
      </c>
      <c r="B9" s="50"/>
      <c r="C9" s="50"/>
      <c r="D9" s="50" t="s">
        <v>64</v>
      </c>
      <c r="E9" s="50"/>
      <c r="F9" s="51"/>
      <c r="G9" s="50"/>
      <c r="H9" s="50"/>
      <c r="I9" s="52">
        <v>127363.12</v>
      </c>
      <c r="J9" s="67">
        <v>0.25249530760980132</v>
      </c>
    </row>
    <row r="10" spans="1:10" ht="24" customHeight="1" x14ac:dyDescent="0.25">
      <c r="A10" s="66" t="s">
        <v>65</v>
      </c>
      <c r="B10" s="50"/>
      <c r="C10" s="50"/>
      <c r="D10" s="50" t="s">
        <v>66</v>
      </c>
      <c r="E10" s="50"/>
      <c r="F10" s="51"/>
      <c r="G10" s="50"/>
      <c r="H10" s="50"/>
      <c r="I10" s="52">
        <v>17837.25</v>
      </c>
      <c r="J10" s="67">
        <v>3.5362057129747826E-2</v>
      </c>
    </row>
    <row r="11" spans="1:10" x14ac:dyDescent="0.25">
      <c r="A11" s="68" t="s">
        <v>67</v>
      </c>
      <c r="B11" s="54" t="s">
        <v>68</v>
      </c>
      <c r="C11" s="53" t="s">
        <v>54</v>
      </c>
      <c r="D11" s="53" t="s">
        <v>69</v>
      </c>
      <c r="E11" s="55" t="s">
        <v>70</v>
      </c>
      <c r="F11" s="54">
        <v>159.13999999999999</v>
      </c>
      <c r="G11" s="56">
        <v>8.77</v>
      </c>
      <c r="H11" s="56">
        <v>11.26</v>
      </c>
      <c r="I11" s="56">
        <v>1791.91</v>
      </c>
      <c r="J11" s="69">
        <v>3.5524323419454471E-3</v>
      </c>
    </row>
    <row r="12" spans="1:10" x14ac:dyDescent="0.25">
      <c r="A12" s="68" t="s">
        <v>71</v>
      </c>
      <c r="B12" s="54" t="s">
        <v>72</v>
      </c>
      <c r="C12" s="53" t="s">
        <v>54</v>
      </c>
      <c r="D12" s="53" t="s">
        <v>73</v>
      </c>
      <c r="E12" s="55" t="s">
        <v>70</v>
      </c>
      <c r="F12" s="54">
        <v>57.14</v>
      </c>
      <c r="G12" s="56">
        <v>54.52</v>
      </c>
      <c r="H12" s="56">
        <v>70.040000000000006</v>
      </c>
      <c r="I12" s="56">
        <v>4002.08</v>
      </c>
      <c r="J12" s="69">
        <v>7.9340583104358115E-3</v>
      </c>
    </row>
    <row r="13" spans="1:10" ht="36" customHeight="1" x14ac:dyDescent="0.25">
      <c r="A13" s="68" t="s">
        <v>74</v>
      </c>
      <c r="B13" s="54" t="s">
        <v>75</v>
      </c>
      <c r="C13" s="53" t="s">
        <v>76</v>
      </c>
      <c r="D13" s="53" t="s">
        <v>77</v>
      </c>
      <c r="E13" s="55" t="s">
        <v>56</v>
      </c>
      <c r="F13" s="54">
        <v>3531.75</v>
      </c>
      <c r="G13" s="56">
        <v>2.66</v>
      </c>
      <c r="H13" s="56">
        <v>3.41</v>
      </c>
      <c r="I13" s="56">
        <v>12043.26</v>
      </c>
      <c r="J13" s="69">
        <v>2.3875566477366567E-2</v>
      </c>
    </row>
    <row r="14" spans="1:10" ht="24" customHeight="1" x14ac:dyDescent="0.25">
      <c r="A14" s="66" t="s">
        <v>78</v>
      </c>
      <c r="B14" s="50"/>
      <c r="C14" s="50"/>
      <c r="D14" s="50" t="s">
        <v>79</v>
      </c>
      <c r="E14" s="50"/>
      <c r="F14" s="51"/>
      <c r="G14" s="50"/>
      <c r="H14" s="50"/>
      <c r="I14" s="52">
        <v>109525.87</v>
      </c>
      <c r="J14" s="67">
        <v>0.21713325048005347</v>
      </c>
    </row>
    <row r="15" spans="1:10" ht="24" customHeight="1" x14ac:dyDescent="0.25">
      <c r="A15" s="66" t="s">
        <v>80</v>
      </c>
      <c r="B15" s="50"/>
      <c r="C15" s="50"/>
      <c r="D15" s="50" t="s">
        <v>81</v>
      </c>
      <c r="E15" s="50"/>
      <c r="F15" s="51"/>
      <c r="G15" s="50"/>
      <c r="H15" s="50"/>
      <c r="I15" s="52">
        <v>109525.87</v>
      </c>
      <c r="J15" s="67">
        <v>0.21713325048005347</v>
      </c>
    </row>
    <row r="16" spans="1:10" x14ac:dyDescent="0.25">
      <c r="A16" s="68" t="s">
        <v>82</v>
      </c>
      <c r="B16" s="54" t="s">
        <v>83</v>
      </c>
      <c r="C16" s="53" t="s">
        <v>84</v>
      </c>
      <c r="D16" s="53" t="s">
        <v>85</v>
      </c>
      <c r="E16" s="55" t="s">
        <v>86</v>
      </c>
      <c r="F16" s="54">
        <v>246.2</v>
      </c>
      <c r="G16" s="56">
        <v>137.69</v>
      </c>
      <c r="H16" s="56">
        <v>176.89</v>
      </c>
      <c r="I16" s="56">
        <v>43550.31</v>
      </c>
      <c r="J16" s="69">
        <v>8.6337779099257342E-2</v>
      </c>
    </row>
    <row r="17" spans="1:10" ht="24" customHeight="1" x14ac:dyDescent="0.25">
      <c r="A17" s="68" t="s">
        <v>87</v>
      </c>
      <c r="B17" s="54" t="s">
        <v>88</v>
      </c>
      <c r="C17" s="53" t="s">
        <v>76</v>
      </c>
      <c r="D17" s="53" t="s">
        <v>89</v>
      </c>
      <c r="E17" s="55" t="s">
        <v>90</v>
      </c>
      <c r="F17" s="54">
        <v>414.4</v>
      </c>
      <c r="G17" s="56">
        <v>35.93</v>
      </c>
      <c r="H17" s="56">
        <v>46.15</v>
      </c>
      <c r="I17" s="56">
        <v>19124.560000000001</v>
      </c>
      <c r="J17" s="69">
        <v>3.7914128203691159E-2</v>
      </c>
    </row>
    <row r="18" spans="1:10" ht="24" customHeight="1" x14ac:dyDescent="0.25">
      <c r="A18" s="68" t="s">
        <v>91</v>
      </c>
      <c r="B18" s="54" t="s">
        <v>92</v>
      </c>
      <c r="C18" s="53" t="s">
        <v>76</v>
      </c>
      <c r="D18" s="53" t="s">
        <v>93</v>
      </c>
      <c r="E18" s="55" t="s">
        <v>90</v>
      </c>
      <c r="F18" s="54">
        <v>78.2</v>
      </c>
      <c r="G18" s="56">
        <v>51.17</v>
      </c>
      <c r="H18" s="56">
        <v>65.73</v>
      </c>
      <c r="I18" s="56">
        <v>5140.08</v>
      </c>
      <c r="J18" s="69">
        <v>1.0190124745208718E-2</v>
      </c>
    </row>
    <row r="19" spans="1:10" ht="36" customHeight="1" x14ac:dyDescent="0.25">
      <c r="A19" s="68" t="s">
        <v>94</v>
      </c>
      <c r="B19" s="54" t="s">
        <v>95</v>
      </c>
      <c r="C19" s="53" t="s">
        <v>76</v>
      </c>
      <c r="D19" s="53" t="s">
        <v>96</v>
      </c>
      <c r="E19" s="55" t="s">
        <v>90</v>
      </c>
      <c r="F19" s="54">
        <v>34.1</v>
      </c>
      <c r="G19" s="56">
        <v>120.93</v>
      </c>
      <c r="H19" s="56">
        <v>155.35</v>
      </c>
      <c r="I19" s="56">
        <v>5297.43</v>
      </c>
      <c r="J19" s="69">
        <v>1.0502068553215324E-2</v>
      </c>
    </row>
    <row r="20" spans="1:10" x14ac:dyDescent="0.25">
      <c r="A20" s="68" t="s">
        <v>97</v>
      </c>
      <c r="B20" s="54" t="s">
        <v>98</v>
      </c>
      <c r="C20" s="53" t="s">
        <v>54</v>
      </c>
      <c r="D20" s="53" t="s">
        <v>99</v>
      </c>
      <c r="E20" s="55" t="s">
        <v>90</v>
      </c>
      <c r="F20" s="54">
        <v>40</v>
      </c>
      <c r="G20" s="56">
        <v>246.96</v>
      </c>
      <c r="H20" s="56">
        <v>317.26</v>
      </c>
      <c r="I20" s="56">
        <v>12690.4</v>
      </c>
      <c r="J20" s="69">
        <v>2.5158510969984265E-2</v>
      </c>
    </row>
    <row r="21" spans="1:10" ht="38.25" x14ac:dyDescent="0.25">
      <c r="A21" s="68" t="s">
        <v>100</v>
      </c>
      <c r="B21" s="54" t="s">
        <v>101</v>
      </c>
      <c r="C21" s="53" t="s">
        <v>76</v>
      </c>
      <c r="D21" s="53" t="s">
        <v>102</v>
      </c>
      <c r="E21" s="55" t="s">
        <v>103</v>
      </c>
      <c r="F21" s="54">
        <v>2</v>
      </c>
      <c r="G21" s="56">
        <v>1473.9</v>
      </c>
      <c r="H21" s="56">
        <v>1893.51</v>
      </c>
      <c r="I21" s="56">
        <v>3787.02</v>
      </c>
      <c r="J21" s="69">
        <v>7.5077053689048268E-3</v>
      </c>
    </row>
    <row r="22" spans="1:10" ht="24" customHeight="1" x14ac:dyDescent="0.25">
      <c r="A22" s="68" t="s">
        <v>104</v>
      </c>
      <c r="B22" s="54" t="s">
        <v>105</v>
      </c>
      <c r="C22" s="53" t="s">
        <v>106</v>
      </c>
      <c r="D22" s="53" t="s">
        <v>107</v>
      </c>
      <c r="E22" s="55" t="s">
        <v>108</v>
      </c>
      <c r="F22" s="54">
        <v>20</v>
      </c>
      <c r="G22" s="56">
        <v>17.899999999999999</v>
      </c>
      <c r="H22" s="56">
        <v>22.99</v>
      </c>
      <c r="I22" s="56">
        <v>459.8</v>
      </c>
      <c r="J22" s="69">
        <v>9.1154599886518668E-4</v>
      </c>
    </row>
    <row r="23" spans="1:10" x14ac:dyDescent="0.25">
      <c r="A23" s="68" t="s">
        <v>109</v>
      </c>
      <c r="B23" s="54" t="s">
        <v>110</v>
      </c>
      <c r="C23" s="53" t="s">
        <v>106</v>
      </c>
      <c r="D23" s="53" t="s">
        <v>111</v>
      </c>
      <c r="E23" s="55" t="s">
        <v>108</v>
      </c>
      <c r="F23" s="54">
        <v>2</v>
      </c>
      <c r="G23" s="56">
        <v>43.41</v>
      </c>
      <c r="H23" s="56">
        <v>55.76</v>
      </c>
      <c r="I23" s="56">
        <v>111.52</v>
      </c>
      <c r="J23" s="69">
        <v>2.2108658067300046E-4</v>
      </c>
    </row>
    <row r="24" spans="1:10" x14ac:dyDescent="0.25">
      <c r="A24" s="68" t="s">
        <v>112</v>
      </c>
      <c r="B24" s="54" t="s">
        <v>113</v>
      </c>
      <c r="C24" s="53" t="s">
        <v>106</v>
      </c>
      <c r="D24" s="53" t="s">
        <v>114</v>
      </c>
      <c r="E24" s="55" t="s">
        <v>108</v>
      </c>
      <c r="F24" s="54">
        <v>88</v>
      </c>
      <c r="G24" s="56">
        <v>22.84</v>
      </c>
      <c r="H24" s="56">
        <v>29.34</v>
      </c>
      <c r="I24" s="56">
        <v>2581.92</v>
      </c>
      <c r="J24" s="69">
        <v>5.1186142787951342E-3</v>
      </c>
    </row>
    <row r="25" spans="1:10" x14ac:dyDescent="0.25">
      <c r="A25" s="68" t="s">
        <v>115</v>
      </c>
      <c r="B25" s="54" t="s">
        <v>116</v>
      </c>
      <c r="C25" s="53" t="s">
        <v>106</v>
      </c>
      <c r="D25" s="53" t="s">
        <v>117</v>
      </c>
      <c r="E25" s="55" t="s">
        <v>108</v>
      </c>
      <c r="F25" s="54">
        <v>12</v>
      </c>
      <c r="G25" s="56">
        <v>56.23</v>
      </c>
      <c r="H25" s="56">
        <v>72.23</v>
      </c>
      <c r="I25" s="56">
        <v>866.76</v>
      </c>
      <c r="J25" s="69">
        <v>1.7183375597572624E-3</v>
      </c>
    </row>
    <row r="26" spans="1:10" x14ac:dyDescent="0.25">
      <c r="A26" s="68" t="s">
        <v>118</v>
      </c>
      <c r="B26" s="54" t="s">
        <v>119</v>
      </c>
      <c r="C26" s="53" t="s">
        <v>106</v>
      </c>
      <c r="D26" s="53" t="s">
        <v>120</v>
      </c>
      <c r="E26" s="55" t="s">
        <v>108</v>
      </c>
      <c r="F26" s="54">
        <v>8</v>
      </c>
      <c r="G26" s="56">
        <v>119.98</v>
      </c>
      <c r="H26" s="56">
        <v>154.13</v>
      </c>
      <c r="I26" s="56">
        <v>1233.04</v>
      </c>
      <c r="J26" s="69">
        <v>2.4444816842991079E-3</v>
      </c>
    </row>
    <row r="27" spans="1:10" x14ac:dyDescent="0.25">
      <c r="A27" s="68" t="s">
        <v>121</v>
      </c>
      <c r="B27" s="54" t="s">
        <v>122</v>
      </c>
      <c r="C27" s="53" t="s">
        <v>106</v>
      </c>
      <c r="D27" s="53" t="s">
        <v>123</v>
      </c>
      <c r="E27" s="55" t="s">
        <v>108</v>
      </c>
      <c r="F27" s="54">
        <v>8</v>
      </c>
      <c r="G27" s="56">
        <v>545.23</v>
      </c>
      <c r="H27" s="56">
        <v>700.45</v>
      </c>
      <c r="I27" s="56">
        <v>5603.6</v>
      </c>
      <c r="J27" s="69">
        <v>1.1109045583386169E-2</v>
      </c>
    </row>
    <row r="28" spans="1:10" ht="38.25" x14ac:dyDescent="0.25">
      <c r="A28" s="68" t="s">
        <v>124</v>
      </c>
      <c r="B28" s="54" t="s">
        <v>125</v>
      </c>
      <c r="C28" s="53" t="s">
        <v>76</v>
      </c>
      <c r="D28" s="53" t="s">
        <v>126</v>
      </c>
      <c r="E28" s="55" t="s">
        <v>103</v>
      </c>
      <c r="F28" s="54">
        <v>20</v>
      </c>
      <c r="G28" s="56">
        <v>197.16</v>
      </c>
      <c r="H28" s="56">
        <v>253.29</v>
      </c>
      <c r="I28" s="56">
        <v>5065.8</v>
      </c>
      <c r="J28" s="69">
        <v>1.0042865857005791E-2</v>
      </c>
    </row>
    <row r="29" spans="1:10" ht="36" customHeight="1" x14ac:dyDescent="0.25">
      <c r="A29" s="68" t="s">
        <v>127</v>
      </c>
      <c r="B29" s="54" t="s">
        <v>128</v>
      </c>
      <c r="C29" s="53" t="s">
        <v>76</v>
      </c>
      <c r="D29" s="53" t="s">
        <v>129</v>
      </c>
      <c r="E29" s="55" t="s">
        <v>103</v>
      </c>
      <c r="F29" s="54">
        <v>2</v>
      </c>
      <c r="G29" s="56">
        <v>175.99</v>
      </c>
      <c r="H29" s="56">
        <v>226.09</v>
      </c>
      <c r="I29" s="56">
        <v>452.18</v>
      </c>
      <c r="J29" s="69">
        <v>8.9643947317716419E-4</v>
      </c>
    </row>
    <row r="30" spans="1:10" ht="25.5" x14ac:dyDescent="0.25">
      <c r="A30" s="68" t="s">
        <v>130</v>
      </c>
      <c r="B30" s="54" t="s">
        <v>131</v>
      </c>
      <c r="C30" s="53" t="s">
        <v>106</v>
      </c>
      <c r="D30" s="53" t="s">
        <v>132</v>
      </c>
      <c r="E30" s="55" t="s">
        <v>133</v>
      </c>
      <c r="F30" s="54">
        <v>102.7</v>
      </c>
      <c r="G30" s="56">
        <v>16.510000000000002</v>
      </c>
      <c r="H30" s="56">
        <v>21.21</v>
      </c>
      <c r="I30" s="56">
        <v>2178.2600000000002</v>
      </c>
      <c r="J30" s="69">
        <v>4.318364914067163E-3</v>
      </c>
    </row>
    <row r="31" spans="1:10" ht="24" customHeight="1" x14ac:dyDescent="0.25">
      <c r="A31" s="68" t="s">
        <v>134</v>
      </c>
      <c r="B31" s="54" t="s">
        <v>135</v>
      </c>
      <c r="C31" s="53" t="s">
        <v>76</v>
      </c>
      <c r="D31" s="53" t="s">
        <v>136</v>
      </c>
      <c r="E31" s="55" t="s">
        <v>70</v>
      </c>
      <c r="F31" s="54">
        <v>8.3000000000000007</v>
      </c>
      <c r="G31" s="56">
        <v>129.72</v>
      </c>
      <c r="H31" s="56">
        <v>166.65</v>
      </c>
      <c r="I31" s="56">
        <v>1383.19</v>
      </c>
      <c r="J31" s="69">
        <v>2.7421516097658493E-3</v>
      </c>
    </row>
    <row r="32" spans="1:10" ht="24" customHeight="1" x14ac:dyDescent="0.25">
      <c r="A32" s="66" t="s">
        <v>137</v>
      </c>
      <c r="B32" s="50"/>
      <c r="C32" s="50"/>
      <c r="D32" s="50" t="s">
        <v>138</v>
      </c>
      <c r="E32" s="50"/>
      <c r="F32" s="51"/>
      <c r="G32" s="50"/>
      <c r="H32" s="50"/>
      <c r="I32" s="52">
        <v>176085.16</v>
      </c>
      <c r="J32" s="67">
        <v>0.34908595706293216</v>
      </c>
    </row>
    <row r="33" spans="1:10" x14ac:dyDescent="0.25">
      <c r="A33" s="68" t="s">
        <v>139</v>
      </c>
      <c r="B33" s="54" t="s">
        <v>140</v>
      </c>
      <c r="C33" s="53" t="s">
        <v>54</v>
      </c>
      <c r="D33" s="53" t="s">
        <v>141</v>
      </c>
      <c r="E33" s="55" t="s">
        <v>90</v>
      </c>
      <c r="F33" s="54">
        <v>251.2</v>
      </c>
      <c r="G33" s="56">
        <v>340.02</v>
      </c>
      <c r="H33" s="56">
        <v>436.82</v>
      </c>
      <c r="I33" s="56">
        <v>109729.18</v>
      </c>
      <c r="J33" s="69">
        <v>0.21753630923827286</v>
      </c>
    </row>
    <row r="34" spans="1:10" ht="63.75" x14ac:dyDescent="0.25">
      <c r="A34" s="68" t="s">
        <v>142</v>
      </c>
      <c r="B34" s="54" t="s">
        <v>143</v>
      </c>
      <c r="C34" s="53" t="s">
        <v>76</v>
      </c>
      <c r="D34" s="53" t="s">
        <v>144</v>
      </c>
      <c r="E34" s="55" t="s">
        <v>56</v>
      </c>
      <c r="F34" s="54">
        <v>301.44</v>
      </c>
      <c r="G34" s="56">
        <v>171.35</v>
      </c>
      <c r="H34" s="56">
        <v>220.13</v>
      </c>
      <c r="I34" s="56">
        <v>66355.98</v>
      </c>
      <c r="J34" s="69">
        <v>0.1315496478246593</v>
      </c>
    </row>
    <row r="35" spans="1:10" ht="24" customHeight="1" x14ac:dyDescent="0.25">
      <c r="A35" s="66" t="s">
        <v>145</v>
      </c>
      <c r="B35" s="50"/>
      <c r="C35" s="50"/>
      <c r="D35" s="50" t="s">
        <v>146</v>
      </c>
      <c r="E35" s="50"/>
      <c r="F35" s="51"/>
      <c r="G35" s="50"/>
      <c r="H35" s="50"/>
      <c r="I35" s="52">
        <v>9914.25</v>
      </c>
      <c r="J35" s="67">
        <v>1.9654838884839446E-2</v>
      </c>
    </row>
    <row r="36" spans="1:10" ht="24" customHeight="1" x14ac:dyDescent="0.25">
      <c r="A36" s="68" t="s">
        <v>147</v>
      </c>
      <c r="B36" s="54" t="s">
        <v>148</v>
      </c>
      <c r="C36" s="53" t="s">
        <v>54</v>
      </c>
      <c r="D36" s="53" t="s">
        <v>149</v>
      </c>
      <c r="E36" s="55" t="s">
        <v>56</v>
      </c>
      <c r="F36" s="54">
        <v>17.600000000000001</v>
      </c>
      <c r="G36" s="56">
        <v>438.48</v>
      </c>
      <c r="H36" s="56">
        <v>563.30999999999995</v>
      </c>
      <c r="I36" s="56">
        <v>9914.25</v>
      </c>
      <c r="J36" s="69">
        <v>1.9654838884839446E-2</v>
      </c>
    </row>
    <row r="37" spans="1:10" x14ac:dyDescent="0.25">
      <c r="A37" s="66" t="s">
        <v>150</v>
      </c>
      <c r="B37" s="50"/>
      <c r="C37" s="50"/>
      <c r="D37" s="50" t="s">
        <v>151</v>
      </c>
      <c r="E37" s="50"/>
      <c r="F37" s="51"/>
      <c r="G37" s="50"/>
      <c r="H37" s="50"/>
      <c r="I37" s="52">
        <v>162206.34</v>
      </c>
      <c r="J37" s="67">
        <v>0.32157142283072226</v>
      </c>
    </row>
    <row r="38" spans="1:10" ht="36" customHeight="1" x14ac:dyDescent="0.25">
      <c r="A38" s="68" t="s">
        <v>152</v>
      </c>
      <c r="B38" s="54" t="s">
        <v>153</v>
      </c>
      <c r="C38" s="53" t="s">
        <v>76</v>
      </c>
      <c r="D38" s="53" t="s">
        <v>154</v>
      </c>
      <c r="E38" s="55" t="s">
        <v>70</v>
      </c>
      <c r="F38" s="54">
        <v>56.77</v>
      </c>
      <c r="G38" s="56">
        <v>783.49</v>
      </c>
      <c r="H38" s="56">
        <v>1006.54</v>
      </c>
      <c r="I38" s="56">
        <v>57141.27</v>
      </c>
      <c r="J38" s="69">
        <v>0.11328163557758879</v>
      </c>
    </row>
    <row r="39" spans="1:10" x14ac:dyDescent="0.25">
      <c r="A39" s="68" t="s">
        <v>155</v>
      </c>
      <c r="B39" s="54" t="s">
        <v>156</v>
      </c>
      <c r="C39" s="53" t="s">
        <v>54</v>
      </c>
      <c r="D39" s="53" t="s">
        <v>157</v>
      </c>
      <c r="E39" s="55" t="s">
        <v>56</v>
      </c>
      <c r="F39" s="54">
        <v>2450</v>
      </c>
      <c r="G39" s="56">
        <v>20.77</v>
      </c>
      <c r="H39" s="56">
        <v>26.68</v>
      </c>
      <c r="I39" s="56">
        <v>65366</v>
      </c>
      <c r="J39" s="69">
        <v>0.12958702862510177</v>
      </c>
    </row>
    <row r="40" spans="1:10" ht="25.5" x14ac:dyDescent="0.25">
      <c r="A40" s="68" t="s">
        <v>158</v>
      </c>
      <c r="B40" s="54" t="s">
        <v>159</v>
      </c>
      <c r="C40" s="53" t="s">
        <v>76</v>
      </c>
      <c r="D40" s="53" t="s">
        <v>160</v>
      </c>
      <c r="E40" s="55" t="s">
        <v>56</v>
      </c>
      <c r="F40" s="54">
        <v>518.4</v>
      </c>
      <c r="G40" s="56">
        <v>59.61</v>
      </c>
      <c r="H40" s="56">
        <v>76.58</v>
      </c>
      <c r="I40" s="56">
        <v>39699.07</v>
      </c>
      <c r="J40" s="69">
        <v>7.870275862803168E-2</v>
      </c>
    </row>
    <row r="41" spans="1:10" x14ac:dyDescent="0.25">
      <c r="A41" s="66" t="s">
        <v>161</v>
      </c>
      <c r="B41" s="50"/>
      <c r="C41" s="50"/>
      <c r="D41" s="50" t="s">
        <v>162</v>
      </c>
      <c r="E41" s="50"/>
      <c r="F41" s="51"/>
      <c r="G41" s="50"/>
      <c r="H41" s="50"/>
      <c r="I41" s="52">
        <v>5643.69</v>
      </c>
      <c r="J41" s="67">
        <v>1.1188523354361603E-2</v>
      </c>
    </row>
    <row r="42" spans="1:10" x14ac:dyDescent="0.25">
      <c r="A42" s="66" t="s">
        <v>163</v>
      </c>
      <c r="B42" s="50"/>
      <c r="C42" s="50"/>
      <c r="D42" s="50" t="s">
        <v>146</v>
      </c>
      <c r="E42" s="50"/>
      <c r="F42" s="51"/>
      <c r="G42" s="50"/>
      <c r="H42" s="50"/>
      <c r="I42" s="52">
        <v>1025.72</v>
      </c>
      <c r="J42" s="67">
        <v>2.0334731664984761E-3</v>
      </c>
    </row>
    <row r="43" spans="1:10" ht="48" customHeight="1" x14ac:dyDescent="0.25">
      <c r="A43" s="68" t="s">
        <v>164</v>
      </c>
      <c r="B43" s="54" t="s">
        <v>165</v>
      </c>
      <c r="C43" s="53" t="s">
        <v>76</v>
      </c>
      <c r="D43" s="53" t="s">
        <v>166</v>
      </c>
      <c r="E43" s="55" t="s">
        <v>56</v>
      </c>
      <c r="F43" s="54">
        <v>35.200000000000003</v>
      </c>
      <c r="G43" s="56">
        <v>22.69</v>
      </c>
      <c r="H43" s="56">
        <v>29.14</v>
      </c>
      <c r="I43" s="56">
        <v>1025.72</v>
      </c>
      <c r="J43" s="69">
        <v>2.0334731664984761E-3</v>
      </c>
    </row>
    <row r="44" spans="1:10" x14ac:dyDescent="0.25">
      <c r="A44" s="66" t="s">
        <v>167</v>
      </c>
      <c r="B44" s="50"/>
      <c r="C44" s="50"/>
      <c r="D44" s="50" t="s">
        <v>81</v>
      </c>
      <c r="E44" s="50"/>
      <c r="F44" s="51"/>
      <c r="G44" s="50"/>
      <c r="H44" s="50"/>
      <c r="I44" s="52">
        <v>4617.97</v>
      </c>
      <c r="J44" s="67">
        <v>9.1550501878631275E-3</v>
      </c>
    </row>
    <row r="45" spans="1:10" ht="25.5" x14ac:dyDescent="0.25">
      <c r="A45" s="68" t="s">
        <v>168</v>
      </c>
      <c r="B45" s="54" t="s">
        <v>169</v>
      </c>
      <c r="C45" s="53" t="s">
        <v>76</v>
      </c>
      <c r="D45" s="53" t="s">
        <v>170</v>
      </c>
      <c r="E45" s="55" t="s">
        <v>90</v>
      </c>
      <c r="F45" s="54">
        <v>470.262</v>
      </c>
      <c r="G45" s="56">
        <v>7.65</v>
      </c>
      <c r="H45" s="56">
        <v>9.82</v>
      </c>
      <c r="I45" s="56">
        <v>4617.97</v>
      </c>
      <c r="J45" s="69">
        <v>9.1550501878631275E-3</v>
      </c>
    </row>
    <row r="46" spans="1:10" x14ac:dyDescent="0.25">
      <c r="A46" s="66" t="s">
        <v>171</v>
      </c>
      <c r="B46" s="50"/>
      <c r="C46" s="50"/>
      <c r="D46" s="50" t="s">
        <v>172</v>
      </c>
      <c r="E46" s="50"/>
      <c r="F46" s="51"/>
      <c r="G46" s="50"/>
      <c r="H46" s="50"/>
      <c r="I46" s="52">
        <v>4419.03</v>
      </c>
      <c r="J46" s="67">
        <v>8.7606548833519485E-3</v>
      </c>
    </row>
    <row r="47" spans="1:10" ht="15.75" thickBot="1" x14ac:dyDescent="0.3">
      <c r="A47" s="73" t="s">
        <v>173</v>
      </c>
      <c r="B47" s="74" t="s">
        <v>174</v>
      </c>
      <c r="C47" s="75" t="s">
        <v>106</v>
      </c>
      <c r="D47" s="75" t="s">
        <v>175</v>
      </c>
      <c r="E47" s="76" t="s">
        <v>176</v>
      </c>
      <c r="F47" s="74">
        <v>1</v>
      </c>
      <c r="G47" s="77">
        <v>3439.74</v>
      </c>
      <c r="H47" s="77">
        <v>4419.03</v>
      </c>
      <c r="I47" s="77">
        <v>4419.03</v>
      </c>
      <c r="J47" s="78">
        <v>8.7606548833519485E-3</v>
      </c>
    </row>
    <row r="48" spans="1:10" x14ac:dyDescent="0.25">
      <c r="A48" s="21"/>
      <c r="B48" s="21"/>
      <c r="C48" s="21"/>
      <c r="D48" s="21"/>
      <c r="E48" s="21"/>
      <c r="F48" s="61"/>
      <c r="G48" s="62"/>
      <c r="H48" s="62"/>
      <c r="I48" s="62"/>
      <c r="J48" s="63"/>
    </row>
    <row r="49" spans="1:10" x14ac:dyDescent="0.25">
      <c r="A49" s="205"/>
      <c r="B49" s="205"/>
      <c r="C49" s="205"/>
      <c r="D49" s="22"/>
      <c r="E49" s="23"/>
      <c r="F49" s="206" t="s">
        <v>177</v>
      </c>
      <c r="G49" s="207"/>
      <c r="H49" s="208">
        <v>392703.89</v>
      </c>
      <c r="I49" s="207"/>
      <c r="J49" s="209"/>
    </row>
    <row r="50" spans="1:10" ht="15.75" thickBot="1" x14ac:dyDescent="0.3">
      <c r="A50" s="205"/>
      <c r="B50" s="205"/>
      <c r="C50" s="205"/>
      <c r="D50" s="22"/>
      <c r="E50" s="23"/>
      <c r="F50" s="206" t="s">
        <v>178</v>
      </c>
      <c r="G50" s="207"/>
      <c r="H50" s="208">
        <v>111713.88</v>
      </c>
      <c r="I50" s="207"/>
      <c r="J50" s="209"/>
    </row>
    <row r="51" spans="1:10" ht="16.5" thickBot="1" x14ac:dyDescent="0.3">
      <c r="A51" s="205"/>
      <c r="B51" s="205"/>
      <c r="C51" s="205"/>
      <c r="D51" s="22"/>
      <c r="E51" s="23"/>
      <c r="F51" s="216" t="s">
        <v>179</v>
      </c>
      <c r="G51" s="217"/>
      <c r="H51" s="218">
        <v>504417.77</v>
      </c>
      <c r="I51" s="217"/>
      <c r="J51" s="219"/>
    </row>
    <row r="52" spans="1:10" ht="24.6" customHeight="1" thickBot="1" x14ac:dyDescent="0.3">
      <c r="A52" s="70"/>
      <c r="B52" s="71"/>
      <c r="C52" s="71"/>
      <c r="D52" s="71"/>
      <c r="E52" s="71"/>
      <c r="F52" s="71"/>
      <c r="G52" s="71"/>
      <c r="H52" s="71"/>
      <c r="I52" s="71"/>
      <c r="J52" s="72"/>
    </row>
    <row r="53" spans="1:10" ht="54" customHeight="1" x14ac:dyDescent="0.25">
      <c r="A53" s="9"/>
      <c r="B53" s="10"/>
      <c r="C53" s="10"/>
      <c r="D53" s="11"/>
      <c r="E53" s="10"/>
      <c r="F53" s="10"/>
      <c r="G53" s="10"/>
      <c r="H53" s="10"/>
      <c r="I53" s="10"/>
      <c r="J53" s="12"/>
    </row>
    <row r="54" spans="1:10" ht="16.5" x14ac:dyDescent="0.3">
      <c r="A54" s="220" t="s">
        <v>30</v>
      </c>
      <c r="B54" s="221"/>
      <c r="C54" s="221"/>
      <c r="D54" s="221"/>
      <c r="E54" s="221"/>
      <c r="F54" s="221"/>
      <c r="G54" s="221"/>
      <c r="H54" s="221"/>
      <c r="I54" s="221"/>
      <c r="J54" s="222"/>
    </row>
    <row r="55" spans="1:10" ht="18" x14ac:dyDescent="0.25">
      <c r="A55" s="210" t="s">
        <v>31</v>
      </c>
      <c r="B55" s="211"/>
      <c r="C55" s="211"/>
      <c r="D55" s="211"/>
      <c r="E55" s="211"/>
      <c r="F55" s="211"/>
      <c r="G55" s="211"/>
      <c r="H55" s="211"/>
      <c r="I55" s="211"/>
      <c r="J55" s="212"/>
    </row>
    <row r="56" spans="1:10" ht="18" x14ac:dyDescent="0.25">
      <c r="A56" s="210" t="s">
        <v>32</v>
      </c>
      <c r="B56" s="211"/>
      <c r="C56" s="211"/>
      <c r="D56" s="211"/>
      <c r="E56" s="211"/>
      <c r="F56" s="211"/>
      <c r="G56" s="211"/>
      <c r="H56" s="211"/>
      <c r="I56" s="211"/>
      <c r="J56" s="212"/>
    </row>
    <row r="57" spans="1:10" ht="18.75" thickBot="1" x14ac:dyDescent="0.3">
      <c r="A57" s="213" t="s">
        <v>33</v>
      </c>
      <c r="B57" s="214"/>
      <c r="C57" s="214"/>
      <c r="D57" s="214"/>
      <c r="E57" s="214"/>
      <c r="F57" s="214"/>
      <c r="G57" s="214"/>
      <c r="H57" s="214"/>
      <c r="I57" s="214"/>
      <c r="J57" s="215"/>
    </row>
  </sheetData>
  <mergeCells count="20">
    <mergeCell ref="A56:J56"/>
    <mergeCell ref="A57:J57"/>
    <mergeCell ref="A51:C51"/>
    <mergeCell ref="F51:G51"/>
    <mergeCell ref="H51:J51"/>
    <mergeCell ref="A54:J54"/>
    <mergeCell ref="A55:J55"/>
    <mergeCell ref="A3:J3"/>
    <mergeCell ref="A49:C49"/>
    <mergeCell ref="F49:G49"/>
    <mergeCell ref="H49:J49"/>
    <mergeCell ref="A50:C50"/>
    <mergeCell ref="F50:G50"/>
    <mergeCell ref="H50:J50"/>
    <mergeCell ref="E1:F1"/>
    <mergeCell ref="G1:H1"/>
    <mergeCell ref="I1:J1"/>
    <mergeCell ref="E2:F2"/>
    <mergeCell ref="G2:H2"/>
    <mergeCell ref="I2:J2"/>
  </mergeCells>
  <pageMargins left="0.511811024" right="0.511811024" top="0.78740157499999996" bottom="0.78740157499999996" header="0.31496062000000002" footer="0.31496062000000002"/>
  <pageSetup paperSize="9" scale="50" orientation="portrait" r:id="rId1"/>
  <headerFooter>
    <oddHeader>&amp;L&amp;G&amp;C&amp;"-,Negrito"&amp;16
ARENA ENGENHAIRA&amp;R&amp;A&amp;G</oddHeader>
    <oddFooter xml:space="preserve">&amp;CCNPJ: 17.990.534/0001-05
Rua Diamante, nº08B, Cajazeiras, Itupiranga - Pará.
CEP 68.580-000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6"/>
  <sheetViews>
    <sheetView zoomScaleNormal="100" workbookViewId="0">
      <selection activeCell="D9" sqref="D9"/>
    </sheetView>
  </sheetViews>
  <sheetFormatPr defaultRowHeight="15" x14ac:dyDescent="0.25"/>
  <cols>
    <col min="1" max="1" width="11.140625" bestFit="1" customWidth="1"/>
    <col min="2" max="2" width="13.28515625" bestFit="1" customWidth="1"/>
    <col min="3" max="3" width="11.140625" bestFit="1" customWidth="1"/>
    <col min="4" max="4" width="66.7109375" bestFit="1" customWidth="1"/>
    <col min="5" max="5" width="16.7109375" bestFit="1" customWidth="1"/>
    <col min="6" max="8" width="13.28515625" bestFit="1" customWidth="1"/>
    <col min="9" max="9" width="14.42578125" bestFit="1" customWidth="1"/>
    <col min="10" max="10" width="15.5703125" bestFit="1" customWidth="1"/>
  </cols>
  <sheetData>
    <row r="1" spans="1:10" x14ac:dyDescent="0.2">
      <c r="A1" s="44"/>
      <c r="B1" s="45"/>
      <c r="C1" s="198" t="s">
        <v>35</v>
      </c>
      <c r="D1" s="198"/>
      <c r="E1" s="198" t="s">
        <v>2</v>
      </c>
      <c r="F1" s="198"/>
      <c r="G1" s="198" t="s">
        <v>3</v>
      </c>
      <c r="H1" s="198"/>
      <c r="I1" s="198" t="s">
        <v>4</v>
      </c>
      <c r="J1" s="199"/>
    </row>
    <row r="2" spans="1:10" ht="79.900000000000006" customHeight="1" thickBot="1" x14ac:dyDescent="0.3">
      <c r="A2" s="46"/>
      <c r="B2" s="47"/>
      <c r="C2" s="200" t="s">
        <v>36</v>
      </c>
      <c r="D2" s="200"/>
      <c r="E2" s="200" t="s">
        <v>37</v>
      </c>
      <c r="F2" s="200"/>
      <c r="G2" s="200" t="s">
        <v>38</v>
      </c>
      <c r="H2" s="200"/>
      <c r="I2" s="200" t="s">
        <v>1780</v>
      </c>
      <c r="J2" s="201"/>
    </row>
    <row r="3" spans="1:10" ht="21.75" thickBot="1" x14ac:dyDescent="0.4">
      <c r="A3" s="223" t="s">
        <v>180</v>
      </c>
      <c r="B3" s="224"/>
      <c r="C3" s="224"/>
      <c r="D3" s="224"/>
      <c r="E3" s="224"/>
      <c r="F3" s="224"/>
      <c r="G3" s="224"/>
      <c r="H3" s="224"/>
      <c r="I3" s="224"/>
      <c r="J3" s="225"/>
    </row>
    <row r="4" spans="1:10" ht="24" customHeight="1" x14ac:dyDescent="0.25">
      <c r="A4" s="79" t="s">
        <v>50</v>
      </c>
      <c r="B4" s="79"/>
      <c r="C4" s="79"/>
      <c r="D4" s="79" t="s">
        <v>51</v>
      </c>
      <c r="E4" s="79"/>
      <c r="F4" s="226"/>
      <c r="G4" s="226"/>
      <c r="H4" s="80"/>
      <c r="I4" s="79"/>
      <c r="J4" s="81">
        <v>18786.18</v>
      </c>
    </row>
    <row r="5" spans="1:10" ht="18" customHeight="1" x14ac:dyDescent="0.25">
      <c r="A5" s="14" t="s">
        <v>52</v>
      </c>
      <c r="B5" s="15" t="s">
        <v>41</v>
      </c>
      <c r="C5" s="14" t="s">
        <v>42</v>
      </c>
      <c r="D5" s="14" t="s">
        <v>43</v>
      </c>
      <c r="E5" s="227" t="s">
        <v>181</v>
      </c>
      <c r="F5" s="227"/>
      <c r="G5" s="16" t="s">
        <v>44</v>
      </c>
      <c r="H5" s="15" t="s">
        <v>45</v>
      </c>
      <c r="I5" s="15" t="s">
        <v>46</v>
      </c>
      <c r="J5" s="15" t="s">
        <v>48</v>
      </c>
    </row>
    <row r="6" spans="1:10" ht="24" customHeight="1" x14ac:dyDescent="0.25">
      <c r="A6" s="17" t="s">
        <v>182</v>
      </c>
      <c r="B6" s="18" t="s">
        <v>53</v>
      </c>
      <c r="C6" s="17" t="s">
        <v>54</v>
      </c>
      <c r="D6" s="17" t="s">
        <v>55</v>
      </c>
      <c r="E6" s="228" t="s">
        <v>183</v>
      </c>
      <c r="F6" s="228"/>
      <c r="G6" s="19" t="s">
        <v>56</v>
      </c>
      <c r="H6" s="25">
        <v>1</v>
      </c>
      <c r="I6" s="20">
        <v>176.1</v>
      </c>
      <c r="J6" s="20">
        <v>176.1</v>
      </c>
    </row>
    <row r="7" spans="1:10" ht="24" customHeight="1" x14ac:dyDescent="0.25">
      <c r="A7" s="26" t="s">
        <v>184</v>
      </c>
      <c r="B7" s="27" t="s">
        <v>185</v>
      </c>
      <c r="C7" s="26" t="s">
        <v>54</v>
      </c>
      <c r="D7" s="26" t="s">
        <v>186</v>
      </c>
      <c r="E7" s="229" t="s">
        <v>183</v>
      </c>
      <c r="F7" s="229"/>
      <c r="G7" s="28" t="s">
        <v>187</v>
      </c>
      <c r="H7" s="29">
        <v>0.4</v>
      </c>
      <c r="I7" s="30">
        <v>21.09</v>
      </c>
      <c r="J7" s="30">
        <v>8.43</v>
      </c>
    </row>
    <row r="8" spans="1:10" ht="24" customHeight="1" x14ac:dyDescent="0.25">
      <c r="A8" s="26" t="s">
        <v>184</v>
      </c>
      <c r="B8" s="27" t="s">
        <v>188</v>
      </c>
      <c r="C8" s="26" t="s">
        <v>54</v>
      </c>
      <c r="D8" s="26" t="s">
        <v>189</v>
      </c>
      <c r="E8" s="229" t="s">
        <v>183</v>
      </c>
      <c r="F8" s="229"/>
      <c r="G8" s="28" t="s">
        <v>187</v>
      </c>
      <c r="H8" s="29">
        <v>0.4</v>
      </c>
      <c r="I8" s="30">
        <v>17.07</v>
      </c>
      <c r="J8" s="30">
        <v>6.82</v>
      </c>
    </row>
    <row r="9" spans="1:10" ht="24" customHeight="1" x14ac:dyDescent="0.25">
      <c r="A9" s="31" t="s">
        <v>190</v>
      </c>
      <c r="B9" s="32" t="s">
        <v>191</v>
      </c>
      <c r="C9" s="31" t="s">
        <v>54</v>
      </c>
      <c r="D9" s="31" t="s">
        <v>192</v>
      </c>
      <c r="E9" s="231" t="s">
        <v>193</v>
      </c>
      <c r="F9" s="231"/>
      <c r="G9" s="33" t="s">
        <v>56</v>
      </c>
      <c r="H9" s="34">
        <v>1</v>
      </c>
      <c r="I9" s="35">
        <v>96.91</v>
      </c>
      <c r="J9" s="35">
        <v>96.91</v>
      </c>
    </row>
    <row r="10" spans="1:10" ht="24" customHeight="1" x14ac:dyDescent="0.2">
      <c r="A10" s="31" t="s">
        <v>190</v>
      </c>
      <c r="B10" s="32" t="s">
        <v>194</v>
      </c>
      <c r="C10" s="31" t="s">
        <v>54</v>
      </c>
      <c r="D10" s="31" t="s">
        <v>195</v>
      </c>
      <c r="E10" s="231" t="s">
        <v>193</v>
      </c>
      <c r="F10" s="231"/>
      <c r="G10" s="33" t="s">
        <v>196</v>
      </c>
      <c r="H10" s="34">
        <v>0.1</v>
      </c>
      <c r="I10" s="35">
        <v>16.809999999999999</v>
      </c>
      <c r="J10" s="35">
        <v>1.68</v>
      </c>
    </row>
    <row r="11" spans="1:10" ht="24" customHeight="1" x14ac:dyDescent="0.2">
      <c r="A11" s="31" t="s">
        <v>190</v>
      </c>
      <c r="B11" s="32" t="s">
        <v>197</v>
      </c>
      <c r="C11" s="31" t="s">
        <v>54</v>
      </c>
      <c r="D11" s="31" t="s">
        <v>198</v>
      </c>
      <c r="E11" s="231" t="s">
        <v>193</v>
      </c>
      <c r="F11" s="231"/>
      <c r="G11" s="33" t="s">
        <v>199</v>
      </c>
      <c r="H11" s="34">
        <v>0.41</v>
      </c>
      <c r="I11" s="35">
        <v>151.86000000000001</v>
      </c>
      <c r="J11" s="35">
        <v>62.26</v>
      </c>
    </row>
    <row r="12" spans="1:10" x14ac:dyDescent="0.2">
      <c r="A12" s="36"/>
      <c r="B12" s="36"/>
      <c r="C12" s="36"/>
      <c r="D12" s="36"/>
      <c r="E12" s="36" t="s">
        <v>200</v>
      </c>
      <c r="F12" s="37">
        <v>5.4405803285683803</v>
      </c>
      <c r="G12" s="36" t="s">
        <v>201</v>
      </c>
      <c r="H12" s="37">
        <v>4.76</v>
      </c>
      <c r="I12" s="36" t="s">
        <v>202</v>
      </c>
      <c r="J12" s="37">
        <v>10.199999999999999</v>
      </c>
    </row>
    <row r="13" spans="1:10" x14ac:dyDescent="0.2">
      <c r="A13" s="36"/>
      <c r="B13" s="36"/>
      <c r="C13" s="36"/>
      <c r="D13" s="36"/>
      <c r="E13" s="36" t="s">
        <v>203</v>
      </c>
      <c r="F13" s="37">
        <v>50.13</v>
      </c>
      <c r="G13" s="36"/>
      <c r="H13" s="230" t="s">
        <v>204</v>
      </c>
      <c r="I13" s="230"/>
      <c r="J13" s="37">
        <v>226.23</v>
      </c>
    </row>
    <row r="14" spans="1:10" ht="30" customHeight="1" thickBot="1" x14ac:dyDescent="0.3">
      <c r="A14" s="23"/>
      <c r="B14" s="23"/>
      <c r="C14" s="23"/>
      <c r="D14" s="23"/>
      <c r="E14" s="23"/>
      <c r="F14" s="23"/>
      <c r="G14" s="23" t="s">
        <v>205</v>
      </c>
      <c r="H14" s="38">
        <v>6</v>
      </c>
      <c r="I14" s="23" t="s">
        <v>206</v>
      </c>
      <c r="J14" s="39">
        <v>1357.38</v>
      </c>
    </row>
    <row r="15" spans="1:10" ht="1.1499999999999999" customHeight="1" thickTop="1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 ht="18" customHeight="1" x14ac:dyDescent="0.25">
      <c r="A16" s="14" t="s">
        <v>57</v>
      </c>
      <c r="B16" s="15" t="s">
        <v>41</v>
      </c>
      <c r="C16" s="14" t="s">
        <v>42</v>
      </c>
      <c r="D16" s="14" t="s">
        <v>43</v>
      </c>
      <c r="E16" s="227" t="s">
        <v>181</v>
      </c>
      <c r="F16" s="227"/>
      <c r="G16" s="16" t="s">
        <v>44</v>
      </c>
      <c r="H16" s="15" t="s">
        <v>45</v>
      </c>
      <c r="I16" s="15" t="s">
        <v>46</v>
      </c>
      <c r="J16" s="15" t="s">
        <v>48</v>
      </c>
    </row>
    <row r="17" spans="1:10" ht="24" customHeight="1" x14ac:dyDescent="0.25">
      <c r="A17" s="17" t="s">
        <v>182</v>
      </c>
      <c r="B17" s="18" t="s">
        <v>58</v>
      </c>
      <c r="C17" s="17" t="s">
        <v>54</v>
      </c>
      <c r="D17" s="17" t="s">
        <v>59</v>
      </c>
      <c r="E17" s="228" t="s">
        <v>183</v>
      </c>
      <c r="F17" s="228"/>
      <c r="G17" s="19" t="s">
        <v>56</v>
      </c>
      <c r="H17" s="25">
        <v>1</v>
      </c>
      <c r="I17" s="20">
        <v>0.93</v>
      </c>
      <c r="J17" s="20">
        <v>0.93</v>
      </c>
    </row>
    <row r="18" spans="1:10" ht="24" customHeight="1" x14ac:dyDescent="0.25">
      <c r="A18" s="26" t="s">
        <v>184</v>
      </c>
      <c r="B18" s="27" t="s">
        <v>188</v>
      </c>
      <c r="C18" s="26" t="s">
        <v>54</v>
      </c>
      <c r="D18" s="26" t="s">
        <v>189</v>
      </c>
      <c r="E18" s="229" t="s">
        <v>183</v>
      </c>
      <c r="F18" s="229"/>
      <c r="G18" s="28" t="s">
        <v>187</v>
      </c>
      <c r="H18" s="29">
        <v>0.02</v>
      </c>
      <c r="I18" s="30">
        <v>17.07</v>
      </c>
      <c r="J18" s="30">
        <v>0.34</v>
      </c>
    </row>
    <row r="19" spans="1:10" ht="24" customHeight="1" x14ac:dyDescent="0.25">
      <c r="A19" s="26" t="s">
        <v>184</v>
      </c>
      <c r="B19" s="27" t="s">
        <v>207</v>
      </c>
      <c r="C19" s="26" t="s">
        <v>54</v>
      </c>
      <c r="D19" s="26" t="s">
        <v>208</v>
      </c>
      <c r="E19" s="229" t="s">
        <v>183</v>
      </c>
      <c r="F19" s="229"/>
      <c r="G19" s="28" t="s">
        <v>187</v>
      </c>
      <c r="H19" s="29">
        <v>0.03</v>
      </c>
      <c r="I19" s="30">
        <v>19.989999999999998</v>
      </c>
      <c r="J19" s="30">
        <v>0.59</v>
      </c>
    </row>
    <row r="20" spans="1:10" x14ac:dyDescent="0.25">
      <c r="A20" s="36"/>
      <c r="B20" s="36"/>
      <c r="C20" s="36"/>
      <c r="D20" s="36"/>
      <c r="E20" s="36" t="s">
        <v>200</v>
      </c>
      <c r="F20" s="37">
        <v>0.34670364838916151</v>
      </c>
      <c r="G20" s="36" t="s">
        <v>201</v>
      </c>
      <c r="H20" s="37">
        <v>0.3</v>
      </c>
      <c r="I20" s="36" t="s">
        <v>202</v>
      </c>
      <c r="J20" s="37">
        <v>0.65</v>
      </c>
    </row>
    <row r="21" spans="1:10" x14ac:dyDescent="0.25">
      <c r="A21" s="36"/>
      <c r="B21" s="36"/>
      <c r="C21" s="36"/>
      <c r="D21" s="36"/>
      <c r="E21" s="36" t="s">
        <v>203</v>
      </c>
      <c r="F21" s="37">
        <v>0.26</v>
      </c>
      <c r="G21" s="36"/>
      <c r="H21" s="230" t="s">
        <v>204</v>
      </c>
      <c r="I21" s="230"/>
      <c r="J21" s="37">
        <v>1.19</v>
      </c>
    </row>
    <row r="22" spans="1:10" ht="30" customHeight="1" thickBot="1" x14ac:dyDescent="0.3">
      <c r="A22" s="23"/>
      <c r="B22" s="23"/>
      <c r="C22" s="23"/>
      <c r="D22" s="23"/>
      <c r="E22" s="23"/>
      <c r="F22" s="23"/>
      <c r="G22" s="23" t="s">
        <v>205</v>
      </c>
      <c r="H22" s="38">
        <v>8560</v>
      </c>
      <c r="I22" s="23" t="s">
        <v>206</v>
      </c>
      <c r="J22" s="39">
        <v>10186.4</v>
      </c>
    </row>
    <row r="23" spans="1:10" ht="1.1499999999999999" customHeight="1" thickTop="1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 ht="18" customHeight="1" x14ac:dyDescent="0.25">
      <c r="A24" s="14" t="s">
        <v>60</v>
      </c>
      <c r="B24" s="15" t="s">
        <v>41</v>
      </c>
      <c r="C24" s="14" t="s">
        <v>42</v>
      </c>
      <c r="D24" s="14" t="s">
        <v>43</v>
      </c>
      <c r="E24" s="227" t="s">
        <v>181</v>
      </c>
      <c r="F24" s="227"/>
      <c r="G24" s="16" t="s">
        <v>44</v>
      </c>
      <c r="H24" s="15" t="s">
        <v>45</v>
      </c>
      <c r="I24" s="15" t="s">
        <v>46</v>
      </c>
      <c r="J24" s="15" t="s">
        <v>48</v>
      </c>
    </row>
    <row r="25" spans="1:10" ht="24" customHeight="1" x14ac:dyDescent="0.25">
      <c r="A25" s="17" t="s">
        <v>182</v>
      </c>
      <c r="B25" s="18" t="s">
        <v>61</v>
      </c>
      <c r="C25" s="17" t="s">
        <v>54</v>
      </c>
      <c r="D25" s="17" t="s">
        <v>62</v>
      </c>
      <c r="E25" s="228" t="s">
        <v>183</v>
      </c>
      <c r="F25" s="228"/>
      <c r="G25" s="19" t="s">
        <v>56</v>
      </c>
      <c r="H25" s="25">
        <v>1</v>
      </c>
      <c r="I25" s="20">
        <v>563.75</v>
      </c>
      <c r="J25" s="20">
        <v>563.75</v>
      </c>
    </row>
    <row r="26" spans="1:10" ht="24" customHeight="1" x14ac:dyDescent="0.25">
      <c r="A26" s="26" t="s">
        <v>184</v>
      </c>
      <c r="B26" s="27" t="s">
        <v>185</v>
      </c>
      <c r="C26" s="26" t="s">
        <v>54</v>
      </c>
      <c r="D26" s="26" t="s">
        <v>186</v>
      </c>
      <c r="E26" s="229" t="s">
        <v>183</v>
      </c>
      <c r="F26" s="229"/>
      <c r="G26" s="28" t="s">
        <v>187</v>
      </c>
      <c r="H26" s="29">
        <v>3</v>
      </c>
      <c r="I26" s="30">
        <v>21.09</v>
      </c>
      <c r="J26" s="30">
        <v>63.27</v>
      </c>
    </row>
    <row r="27" spans="1:10" ht="24" customHeight="1" x14ac:dyDescent="0.25">
      <c r="A27" s="26" t="s">
        <v>184</v>
      </c>
      <c r="B27" s="27" t="s">
        <v>188</v>
      </c>
      <c r="C27" s="26" t="s">
        <v>54</v>
      </c>
      <c r="D27" s="26" t="s">
        <v>189</v>
      </c>
      <c r="E27" s="229" t="s">
        <v>183</v>
      </c>
      <c r="F27" s="229"/>
      <c r="G27" s="28" t="s">
        <v>187</v>
      </c>
      <c r="H27" s="29">
        <v>6</v>
      </c>
      <c r="I27" s="30">
        <v>17.07</v>
      </c>
      <c r="J27" s="30">
        <v>102.42</v>
      </c>
    </row>
    <row r="28" spans="1:10" ht="24" customHeight="1" x14ac:dyDescent="0.25">
      <c r="A28" s="26" t="s">
        <v>184</v>
      </c>
      <c r="B28" s="27" t="s">
        <v>209</v>
      </c>
      <c r="C28" s="26" t="s">
        <v>54</v>
      </c>
      <c r="D28" s="26" t="s">
        <v>210</v>
      </c>
      <c r="E28" s="229" t="s">
        <v>183</v>
      </c>
      <c r="F28" s="229"/>
      <c r="G28" s="28" t="s">
        <v>211</v>
      </c>
      <c r="H28" s="29">
        <v>0.15</v>
      </c>
      <c r="I28" s="30">
        <v>232.2</v>
      </c>
      <c r="J28" s="30">
        <v>34.83</v>
      </c>
    </row>
    <row r="29" spans="1:10" ht="24" customHeight="1" x14ac:dyDescent="0.25">
      <c r="A29" s="26" t="s">
        <v>184</v>
      </c>
      <c r="B29" s="27" t="s">
        <v>212</v>
      </c>
      <c r="C29" s="26" t="s">
        <v>54</v>
      </c>
      <c r="D29" s="26" t="s">
        <v>213</v>
      </c>
      <c r="E29" s="229" t="s">
        <v>183</v>
      </c>
      <c r="F29" s="229"/>
      <c r="G29" s="28" t="s">
        <v>103</v>
      </c>
      <c r="H29" s="29">
        <v>2.5000000000000001E-2</v>
      </c>
      <c r="I29" s="30">
        <v>79.39</v>
      </c>
      <c r="J29" s="30">
        <v>1.98</v>
      </c>
    </row>
    <row r="30" spans="1:10" ht="24" customHeight="1" x14ac:dyDescent="0.25">
      <c r="A30" s="26" t="s">
        <v>184</v>
      </c>
      <c r="B30" s="27" t="s">
        <v>214</v>
      </c>
      <c r="C30" s="26" t="s">
        <v>54</v>
      </c>
      <c r="D30" s="26" t="s">
        <v>215</v>
      </c>
      <c r="E30" s="229" t="s">
        <v>183</v>
      </c>
      <c r="F30" s="229"/>
      <c r="G30" s="28" t="s">
        <v>211</v>
      </c>
      <c r="H30" s="29">
        <v>0.15</v>
      </c>
      <c r="I30" s="30">
        <v>465.88</v>
      </c>
      <c r="J30" s="30">
        <v>69.88</v>
      </c>
    </row>
    <row r="31" spans="1:10" ht="24" customHeight="1" x14ac:dyDescent="0.25">
      <c r="A31" s="26" t="s">
        <v>184</v>
      </c>
      <c r="B31" s="27" t="s">
        <v>216</v>
      </c>
      <c r="C31" s="26" t="s">
        <v>54</v>
      </c>
      <c r="D31" s="26" t="s">
        <v>217</v>
      </c>
      <c r="E31" s="229" t="s">
        <v>183</v>
      </c>
      <c r="F31" s="229"/>
      <c r="G31" s="28" t="s">
        <v>103</v>
      </c>
      <c r="H31" s="29">
        <v>2.5000000000000001E-2</v>
      </c>
      <c r="I31" s="30">
        <v>1420.51</v>
      </c>
      <c r="J31" s="30">
        <v>35.51</v>
      </c>
    </row>
    <row r="32" spans="1:10" ht="24" customHeight="1" x14ac:dyDescent="0.25">
      <c r="A32" s="26" t="s">
        <v>184</v>
      </c>
      <c r="B32" s="27" t="s">
        <v>218</v>
      </c>
      <c r="C32" s="26" t="s">
        <v>54</v>
      </c>
      <c r="D32" s="26" t="s">
        <v>219</v>
      </c>
      <c r="E32" s="229" t="s">
        <v>183</v>
      </c>
      <c r="F32" s="229"/>
      <c r="G32" s="28" t="s">
        <v>103</v>
      </c>
      <c r="H32" s="29">
        <v>0.125</v>
      </c>
      <c r="I32" s="30">
        <v>30.37</v>
      </c>
      <c r="J32" s="30">
        <v>3.79</v>
      </c>
    </row>
    <row r="33" spans="1:10" ht="24" customHeight="1" x14ac:dyDescent="0.25">
      <c r="A33" s="26" t="s">
        <v>184</v>
      </c>
      <c r="B33" s="27" t="s">
        <v>220</v>
      </c>
      <c r="C33" s="26" t="s">
        <v>54</v>
      </c>
      <c r="D33" s="26" t="s">
        <v>221</v>
      </c>
      <c r="E33" s="229" t="s">
        <v>183</v>
      </c>
      <c r="F33" s="229"/>
      <c r="G33" s="28" t="s">
        <v>103</v>
      </c>
      <c r="H33" s="29">
        <v>0.05</v>
      </c>
      <c r="I33" s="30">
        <v>612.45000000000005</v>
      </c>
      <c r="J33" s="30">
        <v>30.62</v>
      </c>
    </row>
    <row r="34" spans="1:10" ht="24" customHeight="1" x14ac:dyDescent="0.25">
      <c r="A34" s="26" t="s">
        <v>184</v>
      </c>
      <c r="B34" s="27" t="s">
        <v>222</v>
      </c>
      <c r="C34" s="26" t="s">
        <v>54</v>
      </c>
      <c r="D34" s="26" t="s">
        <v>223</v>
      </c>
      <c r="E34" s="229" t="s">
        <v>183</v>
      </c>
      <c r="F34" s="229"/>
      <c r="G34" s="28" t="s">
        <v>103</v>
      </c>
      <c r="H34" s="29">
        <v>0.05</v>
      </c>
      <c r="I34" s="30">
        <v>418.96</v>
      </c>
      <c r="J34" s="30">
        <v>20.94</v>
      </c>
    </row>
    <row r="35" spans="1:10" ht="24" customHeight="1" x14ac:dyDescent="0.25">
      <c r="A35" s="26" t="s">
        <v>184</v>
      </c>
      <c r="B35" s="27" t="s">
        <v>224</v>
      </c>
      <c r="C35" s="26" t="s">
        <v>54</v>
      </c>
      <c r="D35" s="26" t="s">
        <v>225</v>
      </c>
      <c r="E35" s="229" t="s">
        <v>183</v>
      </c>
      <c r="F35" s="229"/>
      <c r="G35" s="28" t="s">
        <v>103</v>
      </c>
      <c r="H35" s="29">
        <v>0.05</v>
      </c>
      <c r="I35" s="30">
        <v>32.409999999999997</v>
      </c>
      <c r="J35" s="30">
        <v>1.62</v>
      </c>
    </row>
    <row r="36" spans="1:10" ht="24" customHeight="1" x14ac:dyDescent="0.25">
      <c r="A36" s="26" t="s">
        <v>184</v>
      </c>
      <c r="B36" s="27" t="s">
        <v>226</v>
      </c>
      <c r="C36" s="26" t="s">
        <v>54</v>
      </c>
      <c r="D36" s="26" t="s">
        <v>227</v>
      </c>
      <c r="E36" s="229" t="s">
        <v>183</v>
      </c>
      <c r="F36" s="229"/>
      <c r="G36" s="28" t="s">
        <v>103</v>
      </c>
      <c r="H36" s="29">
        <v>0.05</v>
      </c>
      <c r="I36" s="30">
        <v>545.12</v>
      </c>
      <c r="J36" s="30">
        <v>27.25</v>
      </c>
    </row>
    <row r="37" spans="1:10" ht="24" customHeight="1" x14ac:dyDescent="0.25">
      <c r="A37" s="26" t="s">
        <v>184</v>
      </c>
      <c r="B37" s="27" t="s">
        <v>228</v>
      </c>
      <c r="C37" s="26" t="s">
        <v>54</v>
      </c>
      <c r="D37" s="26" t="s">
        <v>229</v>
      </c>
      <c r="E37" s="229" t="s">
        <v>183</v>
      </c>
      <c r="F37" s="229"/>
      <c r="G37" s="28" t="s">
        <v>90</v>
      </c>
      <c r="H37" s="29">
        <v>0.15</v>
      </c>
      <c r="I37" s="30">
        <v>30.26</v>
      </c>
      <c r="J37" s="30">
        <v>4.53</v>
      </c>
    </row>
    <row r="38" spans="1:10" ht="24" customHeight="1" x14ac:dyDescent="0.25">
      <c r="A38" s="26" t="s">
        <v>184</v>
      </c>
      <c r="B38" s="27" t="s">
        <v>230</v>
      </c>
      <c r="C38" s="26" t="s">
        <v>54</v>
      </c>
      <c r="D38" s="26" t="s">
        <v>231</v>
      </c>
      <c r="E38" s="229" t="s">
        <v>183</v>
      </c>
      <c r="F38" s="229"/>
      <c r="G38" s="28" t="s">
        <v>103</v>
      </c>
      <c r="H38" s="29">
        <v>2.5000000000000001E-2</v>
      </c>
      <c r="I38" s="30">
        <v>1309.74</v>
      </c>
      <c r="J38" s="30">
        <v>32.74</v>
      </c>
    </row>
    <row r="39" spans="1:10" ht="24" customHeight="1" x14ac:dyDescent="0.25">
      <c r="A39" s="26" t="s">
        <v>184</v>
      </c>
      <c r="B39" s="27" t="s">
        <v>232</v>
      </c>
      <c r="C39" s="26" t="s">
        <v>54</v>
      </c>
      <c r="D39" s="26" t="s">
        <v>233</v>
      </c>
      <c r="E39" s="229" t="s">
        <v>183</v>
      </c>
      <c r="F39" s="229"/>
      <c r="G39" s="28" t="s">
        <v>103</v>
      </c>
      <c r="H39" s="29">
        <v>0.05</v>
      </c>
      <c r="I39" s="30">
        <v>150.86000000000001</v>
      </c>
      <c r="J39" s="30">
        <v>7.54</v>
      </c>
    </row>
    <row r="40" spans="1:10" ht="24" customHeight="1" x14ac:dyDescent="0.25">
      <c r="A40" s="26" t="s">
        <v>184</v>
      </c>
      <c r="B40" s="27" t="s">
        <v>234</v>
      </c>
      <c r="C40" s="26" t="s">
        <v>54</v>
      </c>
      <c r="D40" s="26" t="s">
        <v>235</v>
      </c>
      <c r="E40" s="229" t="s">
        <v>183</v>
      </c>
      <c r="F40" s="229"/>
      <c r="G40" s="28" t="s">
        <v>90</v>
      </c>
      <c r="H40" s="29">
        <v>0.15</v>
      </c>
      <c r="I40" s="30">
        <v>36.83</v>
      </c>
      <c r="J40" s="30">
        <v>5.52</v>
      </c>
    </row>
    <row r="41" spans="1:10" ht="24" customHeight="1" x14ac:dyDescent="0.25">
      <c r="A41" s="31" t="s">
        <v>190</v>
      </c>
      <c r="B41" s="32" t="s">
        <v>236</v>
      </c>
      <c r="C41" s="31" t="s">
        <v>54</v>
      </c>
      <c r="D41" s="31" t="s">
        <v>237</v>
      </c>
      <c r="E41" s="231" t="s">
        <v>193</v>
      </c>
      <c r="F41" s="231"/>
      <c r="G41" s="33" t="s">
        <v>196</v>
      </c>
      <c r="H41" s="34">
        <v>0.5</v>
      </c>
      <c r="I41" s="35">
        <v>16.86</v>
      </c>
      <c r="J41" s="35">
        <v>8.43</v>
      </c>
    </row>
    <row r="42" spans="1:10" ht="24" customHeight="1" x14ac:dyDescent="0.25">
      <c r="A42" s="31" t="s">
        <v>190</v>
      </c>
      <c r="B42" s="32" t="s">
        <v>238</v>
      </c>
      <c r="C42" s="31" t="s">
        <v>54</v>
      </c>
      <c r="D42" s="31" t="s">
        <v>239</v>
      </c>
      <c r="E42" s="231" t="s">
        <v>193</v>
      </c>
      <c r="F42" s="231"/>
      <c r="G42" s="33" t="s">
        <v>196</v>
      </c>
      <c r="H42" s="34">
        <v>4.2000000000000003E-2</v>
      </c>
      <c r="I42" s="35">
        <v>12.49</v>
      </c>
      <c r="J42" s="35">
        <v>0.52</v>
      </c>
    </row>
    <row r="43" spans="1:10" ht="24" customHeight="1" x14ac:dyDescent="0.25">
      <c r="A43" s="31" t="s">
        <v>190</v>
      </c>
      <c r="B43" s="32" t="s">
        <v>240</v>
      </c>
      <c r="C43" s="31" t="s">
        <v>54</v>
      </c>
      <c r="D43" s="31" t="s">
        <v>241</v>
      </c>
      <c r="E43" s="231" t="s">
        <v>193</v>
      </c>
      <c r="F43" s="231"/>
      <c r="G43" s="33" t="s">
        <v>103</v>
      </c>
      <c r="H43" s="34">
        <v>0.19</v>
      </c>
      <c r="I43" s="35">
        <v>14.64</v>
      </c>
      <c r="J43" s="35">
        <v>2.78</v>
      </c>
    </row>
    <row r="44" spans="1:10" ht="24" customHeight="1" x14ac:dyDescent="0.25">
      <c r="A44" s="31" t="s">
        <v>190</v>
      </c>
      <c r="B44" s="32" t="s">
        <v>242</v>
      </c>
      <c r="C44" s="31" t="s">
        <v>54</v>
      </c>
      <c r="D44" s="31" t="s">
        <v>243</v>
      </c>
      <c r="E44" s="231" t="s">
        <v>193</v>
      </c>
      <c r="F44" s="231"/>
      <c r="G44" s="33" t="s">
        <v>199</v>
      </c>
      <c r="H44" s="34">
        <v>0.38</v>
      </c>
      <c r="I44" s="35">
        <v>84.92</v>
      </c>
      <c r="J44" s="35">
        <v>32.26</v>
      </c>
    </row>
    <row r="45" spans="1:10" ht="24" customHeight="1" x14ac:dyDescent="0.25">
      <c r="A45" s="31" t="s">
        <v>190</v>
      </c>
      <c r="B45" s="32" t="s">
        <v>244</v>
      </c>
      <c r="C45" s="31" t="s">
        <v>54</v>
      </c>
      <c r="D45" s="31" t="s">
        <v>245</v>
      </c>
      <c r="E45" s="231" t="s">
        <v>193</v>
      </c>
      <c r="F45" s="231"/>
      <c r="G45" s="33" t="s">
        <v>103</v>
      </c>
      <c r="H45" s="34">
        <v>0.5</v>
      </c>
      <c r="I45" s="35">
        <v>0.65</v>
      </c>
      <c r="J45" s="35">
        <v>0.32</v>
      </c>
    </row>
    <row r="46" spans="1:10" ht="24" customHeight="1" x14ac:dyDescent="0.25">
      <c r="A46" s="31" t="s">
        <v>190</v>
      </c>
      <c r="B46" s="32" t="s">
        <v>246</v>
      </c>
      <c r="C46" s="31" t="s">
        <v>54</v>
      </c>
      <c r="D46" s="31" t="s">
        <v>247</v>
      </c>
      <c r="E46" s="231" t="s">
        <v>193</v>
      </c>
      <c r="F46" s="231"/>
      <c r="G46" s="33" t="s">
        <v>103</v>
      </c>
      <c r="H46" s="34">
        <v>0.04</v>
      </c>
      <c r="I46" s="35">
        <v>1.43</v>
      </c>
      <c r="J46" s="35">
        <v>0.05</v>
      </c>
    </row>
    <row r="47" spans="1:10" ht="24" customHeight="1" x14ac:dyDescent="0.25">
      <c r="A47" s="31" t="s">
        <v>190</v>
      </c>
      <c r="B47" s="32" t="s">
        <v>248</v>
      </c>
      <c r="C47" s="31" t="s">
        <v>54</v>
      </c>
      <c r="D47" s="31" t="s">
        <v>249</v>
      </c>
      <c r="E47" s="231" t="s">
        <v>193</v>
      </c>
      <c r="F47" s="231"/>
      <c r="G47" s="33" t="s">
        <v>103</v>
      </c>
      <c r="H47" s="34">
        <v>0.02</v>
      </c>
      <c r="I47" s="35">
        <v>19.98</v>
      </c>
      <c r="J47" s="35">
        <v>0.39</v>
      </c>
    </row>
    <row r="48" spans="1:10" ht="24" customHeight="1" x14ac:dyDescent="0.25">
      <c r="A48" s="31" t="s">
        <v>190</v>
      </c>
      <c r="B48" s="32" t="s">
        <v>250</v>
      </c>
      <c r="C48" s="31" t="s">
        <v>54</v>
      </c>
      <c r="D48" s="31" t="s">
        <v>251</v>
      </c>
      <c r="E48" s="231" t="s">
        <v>193</v>
      </c>
      <c r="F48" s="231"/>
      <c r="G48" s="33" t="s">
        <v>103</v>
      </c>
      <c r="H48" s="34">
        <v>0.02</v>
      </c>
      <c r="I48" s="35">
        <v>50.2</v>
      </c>
      <c r="J48" s="35">
        <v>1</v>
      </c>
    </row>
    <row r="49" spans="1:10" ht="24" customHeight="1" x14ac:dyDescent="0.25">
      <c r="A49" s="31" t="s">
        <v>190</v>
      </c>
      <c r="B49" s="32" t="s">
        <v>252</v>
      </c>
      <c r="C49" s="31" t="s">
        <v>54</v>
      </c>
      <c r="D49" s="31" t="s">
        <v>253</v>
      </c>
      <c r="E49" s="231" t="s">
        <v>193</v>
      </c>
      <c r="F49" s="231"/>
      <c r="G49" s="33" t="s">
        <v>199</v>
      </c>
      <c r="H49" s="34">
        <v>0.14000000000000001</v>
      </c>
      <c r="I49" s="35">
        <v>179.83</v>
      </c>
      <c r="J49" s="35">
        <v>25.17</v>
      </c>
    </row>
    <row r="50" spans="1:10" ht="24" customHeight="1" x14ac:dyDescent="0.25">
      <c r="A50" s="31" t="s">
        <v>190</v>
      </c>
      <c r="B50" s="32" t="s">
        <v>254</v>
      </c>
      <c r="C50" s="31" t="s">
        <v>54</v>
      </c>
      <c r="D50" s="31" t="s">
        <v>255</v>
      </c>
      <c r="E50" s="231" t="s">
        <v>193</v>
      </c>
      <c r="F50" s="231"/>
      <c r="G50" s="33" t="s">
        <v>199</v>
      </c>
      <c r="H50" s="34">
        <v>0.05</v>
      </c>
      <c r="I50" s="35">
        <v>251.76</v>
      </c>
      <c r="J50" s="35">
        <v>12.58</v>
      </c>
    </row>
    <row r="51" spans="1:10" ht="24" customHeight="1" x14ac:dyDescent="0.25">
      <c r="A51" s="31" t="s">
        <v>190</v>
      </c>
      <c r="B51" s="32" t="s">
        <v>256</v>
      </c>
      <c r="C51" s="31" t="s">
        <v>54</v>
      </c>
      <c r="D51" s="31" t="s">
        <v>257</v>
      </c>
      <c r="E51" s="231" t="s">
        <v>193</v>
      </c>
      <c r="F51" s="231"/>
      <c r="G51" s="33" t="s">
        <v>103</v>
      </c>
      <c r="H51" s="34">
        <v>0.82</v>
      </c>
      <c r="I51" s="35">
        <v>14.49</v>
      </c>
      <c r="J51" s="35">
        <v>11.88</v>
      </c>
    </row>
    <row r="52" spans="1:10" ht="24" customHeight="1" x14ac:dyDescent="0.25">
      <c r="A52" s="31" t="s">
        <v>190</v>
      </c>
      <c r="B52" s="32" t="s">
        <v>197</v>
      </c>
      <c r="C52" s="31" t="s">
        <v>54</v>
      </c>
      <c r="D52" s="31" t="s">
        <v>198</v>
      </c>
      <c r="E52" s="231" t="s">
        <v>193</v>
      </c>
      <c r="F52" s="231"/>
      <c r="G52" s="33" t="s">
        <v>199</v>
      </c>
      <c r="H52" s="34">
        <v>0.17</v>
      </c>
      <c r="I52" s="35">
        <v>151.86000000000001</v>
      </c>
      <c r="J52" s="35">
        <v>25.81</v>
      </c>
    </row>
    <row r="53" spans="1:10" ht="24" customHeight="1" x14ac:dyDescent="0.25">
      <c r="A53" s="31" t="s">
        <v>190</v>
      </c>
      <c r="B53" s="32" t="s">
        <v>258</v>
      </c>
      <c r="C53" s="31" t="s">
        <v>54</v>
      </c>
      <c r="D53" s="31" t="s">
        <v>259</v>
      </c>
      <c r="E53" s="231" t="s">
        <v>193</v>
      </c>
      <c r="F53" s="231"/>
      <c r="G53" s="33" t="s">
        <v>103</v>
      </c>
      <c r="H53" s="34">
        <v>0.02</v>
      </c>
      <c r="I53" s="35">
        <v>6.08</v>
      </c>
      <c r="J53" s="35">
        <v>0.12</v>
      </c>
    </row>
    <row r="54" spans="1:10" x14ac:dyDescent="0.25">
      <c r="A54" s="36"/>
      <c r="B54" s="36"/>
      <c r="C54" s="36"/>
      <c r="D54" s="36"/>
      <c r="E54" s="36" t="s">
        <v>200</v>
      </c>
      <c r="F54" s="37">
        <v>103.36569234051632</v>
      </c>
      <c r="G54" s="36" t="s">
        <v>201</v>
      </c>
      <c r="H54" s="37">
        <v>90.42</v>
      </c>
      <c r="I54" s="36" t="s">
        <v>202</v>
      </c>
      <c r="J54" s="37">
        <v>193.79</v>
      </c>
    </row>
    <row r="55" spans="1:10" x14ac:dyDescent="0.25">
      <c r="A55" s="36"/>
      <c r="B55" s="36"/>
      <c r="C55" s="36"/>
      <c r="D55" s="36"/>
      <c r="E55" s="36" t="s">
        <v>203</v>
      </c>
      <c r="F55" s="37">
        <v>160.49</v>
      </c>
      <c r="G55" s="36"/>
      <c r="H55" s="230" t="s">
        <v>204</v>
      </c>
      <c r="I55" s="230"/>
      <c r="J55" s="37">
        <v>724.24</v>
      </c>
    </row>
    <row r="56" spans="1:10" ht="30" customHeight="1" thickBot="1" x14ac:dyDescent="0.3">
      <c r="A56" s="23"/>
      <c r="B56" s="23"/>
      <c r="C56" s="23"/>
      <c r="D56" s="23"/>
      <c r="E56" s="23"/>
      <c r="F56" s="23"/>
      <c r="G56" s="23" t="s">
        <v>205</v>
      </c>
      <c r="H56" s="38">
        <v>10</v>
      </c>
      <c r="I56" s="23" t="s">
        <v>206</v>
      </c>
      <c r="J56" s="39">
        <v>7242.4</v>
      </c>
    </row>
    <row r="57" spans="1:10" ht="1.1499999999999999" customHeight="1" thickTop="1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</row>
    <row r="58" spans="1:10" ht="24" customHeight="1" x14ac:dyDescent="0.25">
      <c r="A58" s="50" t="s">
        <v>63</v>
      </c>
      <c r="B58" s="50"/>
      <c r="C58" s="50"/>
      <c r="D58" s="50" t="s">
        <v>64</v>
      </c>
      <c r="E58" s="50"/>
      <c r="F58" s="232"/>
      <c r="G58" s="232"/>
      <c r="H58" s="51"/>
      <c r="I58" s="50"/>
      <c r="J58" s="52">
        <v>127363.12</v>
      </c>
    </row>
    <row r="59" spans="1:10" ht="24" customHeight="1" x14ac:dyDescent="0.25">
      <c r="A59" s="50" t="s">
        <v>65</v>
      </c>
      <c r="B59" s="50"/>
      <c r="C59" s="50"/>
      <c r="D59" s="50" t="s">
        <v>66</v>
      </c>
      <c r="E59" s="50"/>
      <c r="F59" s="232"/>
      <c r="G59" s="232"/>
      <c r="H59" s="51"/>
      <c r="I59" s="50"/>
      <c r="J59" s="52">
        <v>17837.25</v>
      </c>
    </row>
    <row r="60" spans="1:10" ht="18" customHeight="1" x14ac:dyDescent="0.25">
      <c r="A60" s="14" t="s">
        <v>67</v>
      </c>
      <c r="B60" s="15" t="s">
        <v>41</v>
      </c>
      <c r="C60" s="14" t="s">
        <v>42</v>
      </c>
      <c r="D60" s="14" t="s">
        <v>43</v>
      </c>
      <c r="E60" s="227" t="s">
        <v>181</v>
      </c>
      <c r="F60" s="227"/>
      <c r="G60" s="16" t="s">
        <v>44</v>
      </c>
      <c r="H60" s="15" t="s">
        <v>45</v>
      </c>
      <c r="I60" s="15" t="s">
        <v>46</v>
      </c>
      <c r="J60" s="15" t="s">
        <v>48</v>
      </c>
    </row>
    <row r="61" spans="1:10" ht="24" customHeight="1" x14ac:dyDescent="0.25">
      <c r="A61" s="17" t="s">
        <v>182</v>
      </c>
      <c r="B61" s="18" t="s">
        <v>68</v>
      </c>
      <c r="C61" s="17" t="s">
        <v>54</v>
      </c>
      <c r="D61" s="17" t="s">
        <v>69</v>
      </c>
      <c r="E61" s="228" t="s">
        <v>183</v>
      </c>
      <c r="F61" s="228"/>
      <c r="G61" s="19" t="s">
        <v>70</v>
      </c>
      <c r="H61" s="25">
        <v>1</v>
      </c>
      <c r="I61" s="20">
        <v>8.77</v>
      </c>
      <c r="J61" s="20">
        <v>8.77</v>
      </c>
    </row>
    <row r="62" spans="1:10" ht="24" customHeight="1" x14ac:dyDescent="0.25">
      <c r="A62" s="26" t="s">
        <v>184</v>
      </c>
      <c r="B62" s="27" t="s">
        <v>188</v>
      </c>
      <c r="C62" s="26" t="s">
        <v>54</v>
      </c>
      <c r="D62" s="26" t="s">
        <v>189</v>
      </c>
      <c r="E62" s="229" t="s">
        <v>183</v>
      </c>
      <c r="F62" s="229"/>
      <c r="G62" s="28" t="s">
        <v>187</v>
      </c>
      <c r="H62" s="29">
        <v>3.9E-2</v>
      </c>
      <c r="I62" s="30">
        <v>17.07</v>
      </c>
      <c r="J62" s="30">
        <v>0.66</v>
      </c>
    </row>
    <row r="63" spans="1:10" ht="24" customHeight="1" x14ac:dyDescent="0.25">
      <c r="A63" s="31" t="s">
        <v>190</v>
      </c>
      <c r="B63" s="32" t="s">
        <v>260</v>
      </c>
      <c r="C63" s="31" t="s">
        <v>54</v>
      </c>
      <c r="D63" s="31" t="s">
        <v>261</v>
      </c>
      <c r="E63" s="231" t="s">
        <v>262</v>
      </c>
      <c r="F63" s="231"/>
      <c r="G63" s="33" t="s">
        <v>263</v>
      </c>
      <c r="H63" s="34">
        <v>3.9E-2</v>
      </c>
      <c r="I63" s="35">
        <v>208.06</v>
      </c>
      <c r="J63" s="35">
        <v>8.11</v>
      </c>
    </row>
    <row r="64" spans="1:10" x14ac:dyDescent="0.25">
      <c r="A64" s="36"/>
      <c r="B64" s="36"/>
      <c r="C64" s="36"/>
      <c r="D64" s="36"/>
      <c r="E64" s="36" t="s">
        <v>200</v>
      </c>
      <c r="F64" s="37">
        <v>0.21868999359931726</v>
      </c>
      <c r="G64" s="36" t="s">
        <v>201</v>
      </c>
      <c r="H64" s="37">
        <v>0.19</v>
      </c>
      <c r="I64" s="36" t="s">
        <v>202</v>
      </c>
      <c r="J64" s="37">
        <v>0.41</v>
      </c>
    </row>
    <row r="65" spans="1:10" x14ac:dyDescent="0.25">
      <c r="A65" s="36"/>
      <c r="B65" s="36"/>
      <c r="C65" s="36"/>
      <c r="D65" s="36"/>
      <c r="E65" s="36" t="s">
        <v>203</v>
      </c>
      <c r="F65" s="37">
        <v>2.4900000000000002</v>
      </c>
      <c r="G65" s="36"/>
      <c r="H65" s="230" t="s">
        <v>204</v>
      </c>
      <c r="I65" s="230"/>
      <c r="J65" s="37">
        <v>11.26</v>
      </c>
    </row>
    <row r="66" spans="1:10" ht="30" customHeight="1" thickBot="1" x14ac:dyDescent="0.3">
      <c r="A66" s="23"/>
      <c r="B66" s="23"/>
      <c r="C66" s="23"/>
      <c r="D66" s="23"/>
      <c r="E66" s="23"/>
      <c r="F66" s="23"/>
      <c r="G66" s="23" t="s">
        <v>205</v>
      </c>
      <c r="H66" s="38">
        <v>159.13999999999999</v>
      </c>
      <c r="I66" s="23" t="s">
        <v>206</v>
      </c>
      <c r="J66" s="39">
        <v>1791.91</v>
      </c>
    </row>
    <row r="67" spans="1:10" ht="1.1499999999999999" customHeight="1" thickTop="1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</row>
    <row r="68" spans="1:10" ht="18" customHeight="1" x14ac:dyDescent="0.25">
      <c r="A68" s="14" t="s">
        <v>71</v>
      </c>
      <c r="B68" s="15" t="s">
        <v>41</v>
      </c>
      <c r="C68" s="14" t="s">
        <v>42</v>
      </c>
      <c r="D68" s="14" t="s">
        <v>43</v>
      </c>
      <c r="E68" s="227" t="s">
        <v>181</v>
      </c>
      <c r="F68" s="227"/>
      <c r="G68" s="16" t="s">
        <v>44</v>
      </c>
      <c r="H68" s="15" t="s">
        <v>45</v>
      </c>
      <c r="I68" s="15" t="s">
        <v>46</v>
      </c>
      <c r="J68" s="15" t="s">
        <v>48</v>
      </c>
    </row>
    <row r="69" spans="1:10" ht="24" customHeight="1" x14ac:dyDescent="0.25">
      <c r="A69" s="17" t="s">
        <v>182</v>
      </c>
      <c r="B69" s="18" t="s">
        <v>72</v>
      </c>
      <c r="C69" s="17" t="s">
        <v>54</v>
      </c>
      <c r="D69" s="17" t="s">
        <v>73</v>
      </c>
      <c r="E69" s="228" t="s">
        <v>183</v>
      </c>
      <c r="F69" s="228"/>
      <c r="G69" s="19" t="s">
        <v>70</v>
      </c>
      <c r="H69" s="25">
        <v>1</v>
      </c>
      <c r="I69" s="20">
        <v>54.52</v>
      </c>
      <c r="J69" s="20">
        <v>54.52</v>
      </c>
    </row>
    <row r="70" spans="1:10" ht="24" customHeight="1" x14ac:dyDescent="0.25">
      <c r="A70" s="26" t="s">
        <v>184</v>
      </c>
      <c r="B70" s="27" t="s">
        <v>188</v>
      </c>
      <c r="C70" s="26" t="s">
        <v>54</v>
      </c>
      <c r="D70" s="26" t="s">
        <v>189</v>
      </c>
      <c r="E70" s="229" t="s">
        <v>183</v>
      </c>
      <c r="F70" s="229"/>
      <c r="G70" s="28" t="s">
        <v>187</v>
      </c>
      <c r="H70" s="29">
        <v>3</v>
      </c>
      <c r="I70" s="30">
        <v>17.07</v>
      </c>
      <c r="J70" s="30">
        <v>51.21</v>
      </c>
    </row>
    <row r="71" spans="1:10" ht="24" customHeight="1" x14ac:dyDescent="0.25">
      <c r="A71" s="31" t="s">
        <v>190</v>
      </c>
      <c r="B71" s="32" t="s">
        <v>264</v>
      </c>
      <c r="C71" s="31" t="s">
        <v>54</v>
      </c>
      <c r="D71" s="31" t="s">
        <v>265</v>
      </c>
      <c r="E71" s="231" t="s">
        <v>262</v>
      </c>
      <c r="F71" s="231"/>
      <c r="G71" s="33" t="s">
        <v>263</v>
      </c>
      <c r="H71" s="34">
        <v>0.3</v>
      </c>
      <c r="I71" s="35">
        <v>11.05</v>
      </c>
      <c r="J71" s="35">
        <v>3.31</v>
      </c>
    </row>
    <row r="72" spans="1:10" x14ac:dyDescent="0.25">
      <c r="A72" s="36"/>
      <c r="B72" s="36"/>
      <c r="C72" s="36"/>
      <c r="D72" s="36"/>
      <c r="E72" s="36" t="s">
        <v>200</v>
      </c>
      <c r="F72" s="37">
        <v>17.201834900000001</v>
      </c>
      <c r="G72" s="36" t="s">
        <v>201</v>
      </c>
      <c r="H72" s="37">
        <v>15.05</v>
      </c>
      <c r="I72" s="36" t="s">
        <v>202</v>
      </c>
      <c r="J72" s="37">
        <v>32.25</v>
      </c>
    </row>
    <row r="73" spans="1:10" x14ac:dyDescent="0.25">
      <c r="A73" s="36"/>
      <c r="B73" s="36"/>
      <c r="C73" s="36"/>
      <c r="D73" s="36"/>
      <c r="E73" s="36" t="s">
        <v>203</v>
      </c>
      <c r="F73" s="37">
        <v>15.52</v>
      </c>
      <c r="G73" s="36"/>
      <c r="H73" s="230" t="s">
        <v>204</v>
      </c>
      <c r="I73" s="230"/>
      <c r="J73" s="37">
        <v>70.040000000000006</v>
      </c>
    </row>
    <row r="74" spans="1:10" ht="30" customHeight="1" thickBot="1" x14ac:dyDescent="0.3">
      <c r="A74" s="23"/>
      <c r="B74" s="23"/>
      <c r="C74" s="23"/>
      <c r="D74" s="23"/>
      <c r="E74" s="23"/>
      <c r="F74" s="23"/>
      <c r="G74" s="23" t="s">
        <v>205</v>
      </c>
      <c r="H74" s="38">
        <v>57.14</v>
      </c>
      <c r="I74" s="23" t="s">
        <v>206</v>
      </c>
      <c r="J74" s="39">
        <v>4002.08</v>
      </c>
    </row>
    <row r="75" spans="1:10" ht="1.1499999999999999" customHeight="1" thickTop="1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</row>
    <row r="76" spans="1:10" ht="18" customHeight="1" x14ac:dyDescent="0.25">
      <c r="A76" s="14" t="s">
        <v>74</v>
      </c>
      <c r="B76" s="15" t="s">
        <v>41</v>
      </c>
      <c r="C76" s="14" t="s">
        <v>42</v>
      </c>
      <c r="D76" s="14" t="s">
        <v>43</v>
      </c>
      <c r="E76" s="227" t="s">
        <v>181</v>
      </c>
      <c r="F76" s="227"/>
      <c r="G76" s="16" t="s">
        <v>44</v>
      </c>
      <c r="H76" s="15" t="s">
        <v>45</v>
      </c>
      <c r="I76" s="15" t="s">
        <v>46</v>
      </c>
      <c r="J76" s="15" t="s">
        <v>48</v>
      </c>
    </row>
    <row r="77" spans="1:10" ht="36" customHeight="1" x14ac:dyDescent="0.25">
      <c r="A77" s="17" t="s">
        <v>182</v>
      </c>
      <c r="B77" s="18" t="s">
        <v>75</v>
      </c>
      <c r="C77" s="17" t="s">
        <v>76</v>
      </c>
      <c r="D77" s="17" t="s">
        <v>77</v>
      </c>
      <c r="E77" s="228" t="s">
        <v>266</v>
      </c>
      <c r="F77" s="228"/>
      <c r="G77" s="19" t="s">
        <v>56</v>
      </c>
      <c r="H77" s="25">
        <v>1</v>
      </c>
      <c r="I77" s="20">
        <v>2.66</v>
      </c>
      <c r="J77" s="20">
        <v>2.66</v>
      </c>
    </row>
    <row r="78" spans="1:10" ht="36" customHeight="1" x14ac:dyDescent="0.25">
      <c r="A78" s="26" t="s">
        <v>184</v>
      </c>
      <c r="B78" s="27" t="s">
        <v>267</v>
      </c>
      <c r="C78" s="26" t="s">
        <v>76</v>
      </c>
      <c r="D78" s="26" t="s">
        <v>268</v>
      </c>
      <c r="E78" s="229" t="s">
        <v>269</v>
      </c>
      <c r="F78" s="229"/>
      <c r="G78" s="28" t="s">
        <v>270</v>
      </c>
      <c r="H78" s="29">
        <v>4.2000000000000003E-2</v>
      </c>
      <c r="I78" s="30">
        <v>0.7</v>
      </c>
      <c r="J78" s="30">
        <v>0.02</v>
      </c>
    </row>
    <row r="79" spans="1:10" ht="36" customHeight="1" x14ac:dyDescent="0.25">
      <c r="A79" s="26" t="s">
        <v>184</v>
      </c>
      <c r="B79" s="27" t="s">
        <v>271</v>
      </c>
      <c r="C79" s="26" t="s">
        <v>76</v>
      </c>
      <c r="D79" s="26" t="s">
        <v>272</v>
      </c>
      <c r="E79" s="229" t="s">
        <v>269</v>
      </c>
      <c r="F79" s="229"/>
      <c r="G79" s="28" t="s">
        <v>273</v>
      </c>
      <c r="H79" s="29">
        <v>2.5000000000000001E-2</v>
      </c>
      <c r="I79" s="30">
        <v>7.01</v>
      </c>
      <c r="J79" s="30">
        <v>0.17</v>
      </c>
    </row>
    <row r="80" spans="1:10" ht="24" customHeight="1" x14ac:dyDescent="0.25">
      <c r="A80" s="26" t="s">
        <v>184</v>
      </c>
      <c r="B80" s="27" t="s">
        <v>274</v>
      </c>
      <c r="C80" s="26" t="s">
        <v>76</v>
      </c>
      <c r="D80" s="26" t="s">
        <v>189</v>
      </c>
      <c r="E80" s="229" t="s">
        <v>275</v>
      </c>
      <c r="F80" s="229"/>
      <c r="G80" s="28" t="s">
        <v>187</v>
      </c>
      <c r="H80" s="29">
        <v>8.8999999999999996E-2</v>
      </c>
      <c r="I80" s="30">
        <v>17.09</v>
      </c>
      <c r="J80" s="30">
        <v>1.52</v>
      </c>
    </row>
    <row r="81" spans="1:10" ht="24" customHeight="1" x14ac:dyDescent="0.25">
      <c r="A81" s="26" t="s">
        <v>184</v>
      </c>
      <c r="B81" s="27" t="s">
        <v>276</v>
      </c>
      <c r="C81" s="26" t="s">
        <v>76</v>
      </c>
      <c r="D81" s="26" t="s">
        <v>277</v>
      </c>
      <c r="E81" s="229" t="s">
        <v>275</v>
      </c>
      <c r="F81" s="229"/>
      <c r="G81" s="28" t="s">
        <v>187</v>
      </c>
      <c r="H81" s="29">
        <v>4.4999999999999998E-2</v>
      </c>
      <c r="I81" s="30">
        <v>21.31</v>
      </c>
      <c r="J81" s="30">
        <v>0.95</v>
      </c>
    </row>
    <row r="82" spans="1:10" x14ac:dyDescent="0.25">
      <c r="A82" s="36"/>
      <c r="B82" s="36"/>
      <c r="C82" s="36"/>
      <c r="D82" s="36"/>
      <c r="E82" s="36" t="s">
        <v>200</v>
      </c>
      <c r="F82" s="37">
        <v>0.85875826754853846</v>
      </c>
      <c r="G82" s="36" t="s">
        <v>201</v>
      </c>
      <c r="H82" s="37">
        <v>0.75</v>
      </c>
      <c r="I82" s="36" t="s">
        <v>202</v>
      </c>
      <c r="J82" s="37">
        <v>1.61</v>
      </c>
    </row>
    <row r="83" spans="1:10" x14ac:dyDescent="0.25">
      <c r="A83" s="36"/>
      <c r="B83" s="36"/>
      <c r="C83" s="36"/>
      <c r="D83" s="36"/>
      <c r="E83" s="36" t="s">
        <v>203</v>
      </c>
      <c r="F83" s="37">
        <v>0.75</v>
      </c>
      <c r="G83" s="36"/>
      <c r="H83" s="230" t="s">
        <v>204</v>
      </c>
      <c r="I83" s="230"/>
      <c r="J83" s="37">
        <v>3.41</v>
      </c>
    </row>
    <row r="84" spans="1:10" ht="30" customHeight="1" thickBot="1" x14ac:dyDescent="0.3">
      <c r="A84" s="23"/>
      <c r="B84" s="23"/>
      <c r="C84" s="23"/>
      <c r="D84" s="23"/>
      <c r="E84" s="23"/>
      <c r="F84" s="23"/>
      <c r="G84" s="23" t="s">
        <v>205</v>
      </c>
      <c r="H84" s="38">
        <v>3531.75</v>
      </c>
      <c r="I84" s="23" t="s">
        <v>206</v>
      </c>
      <c r="J84" s="39">
        <v>12043.26</v>
      </c>
    </row>
    <row r="85" spans="1:10" ht="1.1499999999999999" customHeight="1" thickTop="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</row>
    <row r="86" spans="1:10" ht="24" customHeight="1" x14ac:dyDescent="0.25">
      <c r="A86" s="50" t="s">
        <v>78</v>
      </c>
      <c r="B86" s="50"/>
      <c r="C86" s="50"/>
      <c r="D86" s="50" t="s">
        <v>79</v>
      </c>
      <c r="E86" s="50"/>
      <c r="F86" s="232"/>
      <c r="G86" s="232"/>
      <c r="H86" s="51"/>
      <c r="I86" s="50"/>
      <c r="J86" s="52">
        <v>109525.87</v>
      </c>
    </row>
    <row r="87" spans="1:10" ht="24" customHeight="1" x14ac:dyDescent="0.25">
      <c r="A87" s="50" t="s">
        <v>80</v>
      </c>
      <c r="B87" s="50"/>
      <c r="C87" s="50"/>
      <c r="D87" s="50" t="s">
        <v>81</v>
      </c>
      <c r="E87" s="50"/>
      <c r="F87" s="232"/>
      <c r="G87" s="232"/>
      <c r="H87" s="51"/>
      <c r="I87" s="50"/>
      <c r="J87" s="52">
        <v>109525.87</v>
      </c>
    </row>
    <row r="88" spans="1:10" ht="18" customHeight="1" x14ac:dyDescent="0.25">
      <c r="A88" s="14" t="s">
        <v>82</v>
      </c>
      <c r="B88" s="15" t="s">
        <v>41</v>
      </c>
      <c r="C88" s="14" t="s">
        <v>42</v>
      </c>
      <c r="D88" s="14" t="s">
        <v>43</v>
      </c>
      <c r="E88" s="227" t="s">
        <v>181</v>
      </c>
      <c r="F88" s="227"/>
      <c r="G88" s="16" t="s">
        <v>44</v>
      </c>
      <c r="H88" s="15" t="s">
        <v>45</v>
      </c>
      <c r="I88" s="15" t="s">
        <v>46</v>
      </c>
      <c r="J88" s="15" t="s">
        <v>48</v>
      </c>
    </row>
    <row r="89" spans="1:10" ht="24" customHeight="1" x14ac:dyDescent="0.25">
      <c r="A89" s="17" t="s">
        <v>182</v>
      </c>
      <c r="B89" s="18" t="s">
        <v>83</v>
      </c>
      <c r="C89" s="17" t="s">
        <v>84</v>
      </c>
      <c r="D89" s="17" t="s">
        <v>85</v>
      </c>
      <c r="E89" s="228" t="s">
        <v>278</v>
      </c>
      <c r="F89" s="228"/>
      <c r="G89" s="19" t="s">
        <v>86</v>
      </c>
      <c r="H89" s="25">
        <v>1</v>
      </c>
      <c r="I89" s="20">
        <v>137.69</v>
      </c>
      <c r="J89" s="20">
        <v>137.69</v>
      </c>
    </row>
    <row r="90" spans="1:10" ht="24" customHeight="1" x14ac:dyDescent="0.25">
      <c r="A90" s="26" t="s">
        <v>184</v>
      </c>
      <c r="B90" s="27" t="s">
        <v>279</v>
      </c>
      <c r="C90" s="26" t="s">
        <v>54</v>
      </c>
      <c r="D90" s="26" t="s">
        <v>280</v>
      </c>
      <c r="E90" s="229" t="s">
        <v>183</v>
      </c>
      <c r="F90" s="229"/>
      <c r="G90" s="28" t="s">
        <v>70</v>
      </c>
      <c r="H90" s="29">
        <v>0.24</v>
      </c>
      <c r="I90" s="30">
        <v>92</v>
      </c>
      <c r="J90" s="30">
        <v>22.08</v>
      </c>
    </row>
    <row r="91" spans="1:10" ht="24" customHeight="1" x14ac:dyDescent="0.25">
      <c r="A91" s="26" t="s">
        <v>184</v>
      </c>
      <c r="B91" s="27" t="s">
        <v>281</v>
      </c>
      <c r="C91" s="26" t="s">
        <v>54</v>
      </c>
      <c r="D91" s="26" t="s">
        <v>282</v>
      </c>
      <c r="E91" s="229" t="s">
        <v>183</v>
      </c>
      <c r="F91" s="229"/>
      <c r="G91" s="28" t="s">
        <v>70</v>
      </c>
      <c r="H91" s="29">
        <v>0.4</v>
      </c>
      <c r="I91" s="30">
        <v>51.21</v>
      </c>
      <c r="J91" s="30">
        <v>20.48</v>
      </c>
    </row>
    <row r="92" spans="1:10" ht="24" customHeight="1" x14ac:dyDescent="0.25">
      <c r="A92" s="26" t="s">
        <v>184</v>
      </c>
      <c r="B92" s="27" t="s">
        <v>283</v>
      </c>
      <c r="C92" s="26" t="s">
        <v>54</v>
      </c>
      <c r="D92" s="26" t="s">
        <v>284</v>
      </c>
      <c r="E92" s="229" t="s">
        <v>183</v>
      </c>
      <c r="F92" s="229"/>
      <c r="G92" s="28" t="s">
        <v>70</v>
      </c>
      <c r="H92" s="29">
        <v>0.12</v>
      </c>
      <c r="I92" s="30">
        <v>720.1</v>
      </c>
      <c r="J92" s="30">
        <v>86.41</v>
      </c>
    </row>
    <row r="93" spans="1:10" ht="24" customHeight="1" x14ac:dyDescent="0.25">
      <c r="A93" s="26" t="s">
        <v>184</v>
      </c>
      <c r="B93" s="27" t="s">
        <v>72</v>
      </c>
      <c r="C93" s="26" t="s">
        <v>54</v>
      </c>
      <c r="D93" s="26" t="s">
        <v>73</v>
      </c>
      <c r="E93" s="229" t="s">
        <v>183</v>
      </c>
      <c r="F93" s="229"/>
      <c r="G93" s="28" t="s">
        <v>70</v>
      </c>
      <c r="H93" s="29">
        <v>0.16</v>
      </c>
      <c r="I93" s="30">
        <v>54.52</v>
      </c>
      <c r="J93" s="30">
        <v>8.7200000000000006</v>
      </c>
    </row>
    <row r="94" spans="1:10" x14ac:dyDescent="0.25">
      <c r="A94" s="36"/>
      <c r="B94" s="36"/>
      <c r="C94" s="36"/>
      <c r="D94" s="36"/>
      <c r="E94" s="36" t="s">
        <v>200</v>
      </c>
      <c r="F94" s="37">
        <v>22.674418604651162</v>
      </c>
      <c r="G94" s="36" t="s">
        <v>201</v>
      </c>
      <c r="H94" s="37">
        <v>19.84</v>
      </c>
      <c r="I94" s="36" t="s">
        <v>202</v>
      </c>
      <c r="J94" s="37">
        <v>42.51</v>
      </c>
    </row>
    <row r="95" spans="1:10" x14ac:dyDescent="0.25">
      <c r="A95" s="36"/>
      <c r="B95" s="36"/>
      <c r="C95" s="36"/>
      <c r="D95" s="36"/>
      <c r="E95" s="36" t="s">
        <v>203</v>
      </c>
      <c r="F95" s="37">
        <v>39.200000000000003</v>
      </c>
      <c r="G95" s="36"/>
      <c r="H95" s="230" t="s">
        <v>204</v>
      </c>
      <c r="I95" s="230"/>
      <c r="J95" s="37">
        <v>176.89</v>
      </c>
    </row>
    <row r="96" spans="1:10" ht="30" customHeight="1" thickBot="1" x14ac:dyDescent="0.3">
      <c r="A96" s="23"/>
      <c r="B96" s="23"/>
      <c r="C96" s="23"/>
      <c r="D96" s="23"/>
      <c r="E96" s="23"/>
      <c r="F96" s="23"/>
      <c r="G96" s="23" t="s">
        <v>205</v>
      </c>
      <c r="H96" s="38">
        <v>246.2</v>
      </c>
      <c r="I96" s="23" t="s">
        <v>206</v>
      </c>
      <c r="J96" s="39">
        <v>43550.31</v>
      </c>
    </row>
    <row r="97" spans="1:10" ht="1.1499999999999999" customHeight="1" thickTop="1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</row>
    <row r="98" spans="1:10" ht="18" customHeight="1" x14ac:dyDescent="0.25">
      <c r="A98" s="14" t="s">
        <v>87</v>
      </c>
      <c r="B98" s="15" t="s">
        <v>41</v>
      </c>
      <c r="C98" s="14" t="s">
        <v>42</v>
      </c>
      <c r="D98" s="14" t="s">
        <v>43</v>
      </c>
      <c r="E98" s="227" t="s">
        <v>181</v>
      </c>
      <c r="F98" s="227"/>
      <c r="G98" s="16" t="s">
        <v>44</v>
      </c>
      <c r="H98" s="15" t="s">
        <v>45</v>
      </c>
      <c r="I98" s="15" t="s">
        <v>46</v>
      </c>
      <c r="J98" s="15" t="s">
        <v>48</v>
      </c>
    </row>
    <row r="99" spans="1:10" ht="24" customHeight="1" x14ac:dyDescent="0.25">
      <c r="A99" s="17" t="s">
        <v>182</v>
      </c>
      <c r="B99" s="18" t="s">
        <v>88</v>
      </c>
      <c r="C99" s="17" t="s">
        <v>76</v>
      </c>
      <c r="D99" s="17" t="s">
        <v>89</v>
      </c>
      <c r="E99" s="228" t="s">
        <v>285</v>
      </c>
      <c r="F99" s="228"/>
      <c r="G99" s="19" t="s">
        <v>90</v>
      </c>
      <c r="H99" s="25">
        <v>1</v>
      </c>
      <c r="I99" s="20">
        <v>35.93</v>
      </c>
      <c r="J99" s="20">
        <v>35.93</v>
      </c>
    </row>
    <row r="100" spans="1:10" ht="24" customHeight="1" x14ac:dyDescent="0.25">
      <c r="A100" s="26" t="s">
        <v>184</v>
      </c>
      <c r="B100" s="27" t="s">
        <v>286</v>
      </c>
      <c r="C100" s="26" t="s">
        <v>76</v>
      </c>
      <c r="D100" s="26" t="s">
        <v>287</v>
      </c>
      <c r="E100" s="229" t="s">
        <v>275</v>
      </c>
      <c r="F100" s="229"/>
      <c r="G100" s="28" t="s">
        <v>187</v>
      </c>
      <c r="H100" s="29">
        <v>0.52</v>
      </c>
      <c r="I100" s="30">
        <v>16.989999999999998</v>
      </c>
      <c r="J100" s="30">
        <v>8.83</v>
      </c>
    </row>
    <row r="101" spans="1:10" ht="24" customHeight="1" x14ac:dyDescent="0.25">
      <c r="A101" s="26" t="s">
        <v>184</v>
      </c>
      <c r="B101" s="27" t="s">
        <v>288</v>
      </c>
      <c r="C101" s="26" t="s">
        <v>76</v>
      </c>
      <c r="D101" s="26" t="s">
        <v>289</v>
      </c>
      <c r="E101" s="229" t="s">
        <v>275</v>
      </c>
      <c r="F101" s="229"/>
      <c r="G101" s="28" t="s">
        <v>187</v>
      </c>
      <c r="H101" s="29">
        <v>0.52</v>
      </c>
      <c r="I101" s="30">
        <v>20.7</v>
      </c>
      <c r="J101" s="30">
        <v>10.76</v>
      </c>
    </row>
    <row r="102" spans="1:10" ht="24" customHeight="1" x14ac:dyDescent="0.25">
      <c r="A102" s="31" t="s">
        <v>190</v>
      </c>
      <c r="B102" s="32" t="s">
        <v>290</v>
      </c>
      <c r="C102" s="31" t="s">
        <v>76</v>
      </c>
      <c r="D102" s="31" t="s">
        <v>291</v>
      </c>
      <c r="E102" s="231" t="s">
        <v>193</v>
      </c>
      <c r="F102" s="231"/>
      <c r="G102" s="33" t="s">
        <v>103</v>
      </c>
      <c r="H102" s="34">
        <v>1</v>
      </c>
      <c r="I102" s="35">
        <v>3.76</v>
      </c>
      <c r="J102" s="35">
        <v>3.76</v>
      </c>
    </row>
    <row r="103" spans="1:10" ht="24" customHeight="1" x14ac:dyDescent="0.25">
      <c r="A103" s="31" t="s">
        <v>190</v>
      </c>
      <c r="B103" s="32" t="s">
        <v>292</v>
      </c>
      <c r="C103" s="31" t="s">
        <v>76</v>
      </c>
      <c r="D103" s="31" t="s">
        <v>293</v>
      </c>
      <c r="E103" s="231" t="s">
        <v>193</v>
      </c>
      <c r="F103" s="231"/>
      <c r="G103" s="33" t="s">
        <v>90</v>
      </c>
      <c r="H103" s="34">
        <v>1.05</v>
      </c>
      <c r="I103" s="35">
        <v>11.99</v>
      </c>
      <c r="J103" s="35">
        <v>12.58</v>
      </c>
    </row>
    <row r="104" spans="1:10" x14ac:dyDescent="0.25">
      <c r="A104" s="36"/>
      <c r="B104" s="36"/>
      <c r="C104" s="36"/>
      <c r="D104" s="36"/>
      <c r="E104" s="36" t="s">
        <v>200</v>
      </c>
      <c r="F104" s="37">
        <v>7.1954341796458285</v>
      </c>
      <c r="G104" s="36" t="s">
        <v>201</v>
      </c>
      <c r="H104" s="37">
        <v>6.29</v>
      </c>
      <c r="I104" s="36" t="s">
        <v>202</v>
      </c>
      <c r="J104" s="37">
        <v>13.49</v>
      </c>
    </row>
    <row r="105" spans="1:10" x14ac:dyDescent="0.25">
      <c r="A105" s="36"/>
      <c r="B105" s="36"/>
      <c r="C105" s="36"/>
      <c r="D105" s="36"/>
      <c r="E105" s="36" t="s">
        <v>203</v>
      </c>
      <c r="F105" s="37">
        <v>10.220000000000001</v>
      </c>
      <c r="G105" s="36"/>
      <c r="H105" s="230" t="s">
        <v>204</v>
      </c>
      <c r="I105" s="230"/>
      <c r="J105" s="37">
        <v>46.15</v>
      </c>
    </row>
    <row r="106" spans="1:10" ht="30" customHeight="1" thickBot="1" x14ac:dyDescent="0.3">
      <c r="A106" s="23"/>
      <c r="B106" s="23"/>
      <c r="C106" s="23"/>
      <c r="D106" s="23"/>
      <c r="E106" s="23"/>
      <c r="F106" s="23"/>
      <c r="G106" s="23" t="s">
        <v>205</v>
      </c>
      <c r="H106" s="38">
        <v>414.4</v>
      </c>
      <c r="I106" s="23" t="s">
        <v>206</v>
      </c>
      <c r="J106" s="39">
        <v>19124.560000000001</v>
      </c>
    </row>
    <row r="107" spans="1:10" ht="1.1499999999999999" customHeight="1" thickTop="1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</row>
    <row r="108" spans="1:10" ht="18" customHeight="1" x14ac:dyDescent="0.25">
      <c r="A108" s="14" t="s">
        <v>91</v>
      </c>
      <c r="B108" s="15" t="s">
        <v>41</v>
      </c>
      <c r="C108" s="14" t="s">
        <v>42</v>
      </c>
      <c r="D108" s="14" t="s">
        <v>43</v>
      </c>
      <c r="E108" s="227" t="s">
        <v>181</v>
      </c>
      <c r="F108" s="227"/>
      <c r="G108" s="16" t="s">
        <v>44</v>
      </c>
      <c r="H108" s="15" t="s">
        <v>45</v>
      </c>
      <c r="I108" s="15" t="s">
        <v>46</v>
      </c>
      <c r="J108" s="15" t="s">
        <v>48</v>
      </c>
    </row>
    <row r="109" spans="1:10" ht="24" customHeight="1" x14ac:dyDescent="0.25">
      <c r="A109" s="17" t="s">
        <v>182</v>
      </c>
      <c r="B109" s="18" t="s">
        <v>92</v>
      </c>
      <c r="C109" s="17" t="s">
        <v>76</v>
      </c>
      <c r="D109" s="17" t="s">
        <v>93</v>
      </c>
      <c r="E109" s="228" t="s">
        <v>285</v>
      </c>
      <c r="F109" s="228"/>
      <c r="G109" s="19" t="s">
        <v>90</v>
      </c>
      <c r="H109" s="25">
        <v>1</v>
      </c>
      <c r="I109" s="20">
        <v>51.17</v>
      </c>
      <c r="J109" s="20">
        <v>51.17</v>
      </c>
    </row>
    <row r="110" spans="1:10" ht="24" customHeight="1" x14ac:dyDescent="0.25">
      <c r="A110" s="26" t="s">
        <v>184</v>
      </c>
      <c r="B110" s="27" t="s">
        <v>274</v>
      </c>
      <c r="C110" s="26" t="s">
        <v>76</v>
      </c>
      <c r="D110" s="26" t="s">
        <v>189</v>
      </c>
      <c r="E110" s="229" t="s">
        <v>275</v>
      </c>
      <c r="F110" s="229"/>
      <c r="G110" s="28" t="s">
        <v>187</v>
      </c>
      <c r="H110" s="29">
        <v>0.8</v>
      </c>
      <c r="I110" s="30">
        <v>17.09</v>
      </c>
      <c r="J110" s="30">
        <v>13.67</v>
      </c>
    </row>
    <row r="111" spans="1:10" ht="24" customHeight="1" x14ac:dyDescent="0.25">
      <c r="A111" s="26" t="s">
        <v>184</v>
      </c>
      <c r="B111" s="27" t="s">
        <v>288</v>
      </c>
      <c r="C111" s="26" t="s">
        <v>76</v>
      </c>
      <c r="D111" s="26" t="s">
        <v>289</v>
      </c>
      <c r="E111" s="229" t="s">
        <v>275</v>
      </c>
      <c r="F111" s="229"/>
      <c r="G111" s="28" t="s">
        <v>187</v>
      </c>
      <c r="H111" s="29">
        <v>0.2</v>
      </c>
      <c r="I111" s="30">
        <v>20.7</v>
      </c>
      <c r="J111" s="30">
        <v>4.1399999999999997</v>
      </c>
    </row>
    <row r="112" spans="1:10" ht="24" customHeight="1" x14ac:dyDescent="0.25">
      <c r="A112" s="31" t="s">
        <v>190</v>
      </c>
      <c r="B112" s="32" t="s">
        <v>294</v>
      </c>
      <c r="C112" s="31" t="s">
        <v>76</v>
      </c>
      <c r="D112" s="31" t="s">
        <v>295</v>
      </c>
      <c r="E112" s="231" t="s">
        <v>193</v>
      </c>
      <c r="F112" s="231"/>
      <c r="G112" s="33" t="s">
        <v>90</v>
      </c>
      <c r="H112" s="34">
        <v>1</v>
      </c>
      <c r="I112" s="35">
        <v>33.36</v>
      </c>
      <c r="J112" s="35">
        <v>33.36</v>
      </c>
    </row>
    <row r="113" spans="1:10" x14ac:dyDescent="0.25">
      <c r="A113" s="36"/>
      <c r="B113" s="36"/>
      <c r="C113" s="36"/>
      <c r="D113" s="36"/>
      <c r="E113" s="36" t="s">
        <v>200</v>
      </c>
      <c r="F113" s="37">
        <v>6.1713249413270743</v>
      </c>
      <c r="G113" s="36" t="s">
        <v>201</v>
      </c>
      <c r="H113" s="37">
        <v>5.4</v>
      </c>
      <c r="I113" s="36" t="s">
        <v>202</v>
      </c>
      <c r="J113" s="37">
        <v>11.569999999999999</v>
      </c>
    </row>
    <row r="114" spans="1:10" x14ac:dyDescent="0.25">
      <c r="A114" s="36"/>
      <c r="B114" s="36"/>
      <c r="C114" s="36"/>
      <c r="D114" s="36"/>
      <c r="E114" s="36" t="s">
        <v>203</v>
      </c>
      <c r="F114" s="37">
        <v>14.56</v>
      </c>
      <c r="G114" s="36"/>
      <c r="H114" s="230" t="s">
        <v>204</v>
      </c>
      <c r="I114" s="230"/>
      <c r="J114" s="37">
        <v>65.73</v>
      </c>
    </row>
    <row r="115" spans="1:10" ht="30" customHeight="1" thickBot="1" x14ac:dyDescent="0.3">
      <c r="A115" s="23"/>
      <c r="B115" s="23"/>
      <c r="C115" s="23"/>
      <c r="D115" s="23"/>
      <c r="E115" s="23"/>
      <c r="F115" s="23"/>
      <c r="G115" s="23" t="s">
        <v>205</v>
      </c>
      <c r="H115" s="38">
        <v>78.2</v>
      </c>
      <c r="I115" s="23" t="s">
        <v>206</v>
      </c>
      <c r="J115" s="39">
        <v>5140.08</v>
      </c>
    </row>
    <row r="116" spans="1:10" ht="1.1499999999999999" customHeight="1" thickTop="1" x14ac:dyDescent="0.25">
      <c r="A116" s="40"/>
      <c r="B116" s="40"/>
      <c r="C116" s="40"/>
      <c r="D116" s="40"/>
      <c r="E116" s="40"/>
      <c r="F116" s="40"/>
      <c r="G116" s="40"/>
      <c r="H116" s="40"/>
      <c r="I116" s="40"/>
      <c r="J116" s="40"/>
    </row>
    <row r="117" spans="1:10" ht="18" customHeight="1" x14ac:dyDescent="0.25">
      <c r="A117" s="14" t="s">
        <v>94</v>
      </c>
      <c r="B117" s="15" t="s">
        <v>41</v>
      </c>
      <c r="C117" s="14" t="s">
        <v>42</v>
      </c>
      <c r="D117" s="14" t="s">
        <v>43</v>
      </c>
      <c r="E117" s="227" t="s">
        <v>181</v>
      </c>
      <c r="F117" s="227"/>
      <c r="G117" s="16" t="s">
        <v>44</v>
      </c>
      <c r="H117" s="15" t="s">
        <v>45</v>
      </c>
      <c r="I117" s="15" t="s">
        <v>46</v>
      </c>
      <c r="J117" s="15" t="s">
        <v>48</v>
      </c>
    </row>
    <row r="118" spans="1:10" ht="36" customHeight="1" x14ac:dyDescent="0.25">
      <c r="A118" s="17" t="s">
        <v>182</v>
      </c>
      <c r="B118" s="18" t="s">
        <v>95</v>
      </c>
      <c r="C118" s="17" t="s">
        <v>76</v>
      </c>
      <c r="D118" s="17" t="s">
        <v>96</v>
      </c>
      <c r="E118" s="228" t="s">
        <v>278</v>
      </c>
      <c r="F118" s="228"/>
      <c r="G118" s="19" t="s">
        <v>90</v>
      </c>
      <c r="H118" s="25">
        <v>1</v>
      </c>
      <c r="I118" s="20">
        <v>120.93</v>
      </c>
      <c r="J118" s="20">
        <v>120.93</v>
      </c>
    </row>
    <row r="119" spans="1:10" ht="24" customHeight="1" x14ac:dyDescent="0.25">
      <c r="A119" s="26" t="s">
        <v>184</v>
      </c>
      <c r="B119" s="27" t="s">
        <v>296</v>
      </c>
      <c r="C119" s="26" t="s">
        <v>76</v>
      </c>
      <c r="D119" s="26" t="s">
        <v>297</v>
      </c>
      <c r="E119" s="229" t="s">
        <v>275</v>
      </c>
      <c r="F119" s="229"/>
      <c r="G119" s="28" t="s">
        <v>187</v>
      </c>
      <c r="H119" s="29">
        <v>0.1132</v>
      </c>
      <c r="I119" s="30">
        <v>21.13</v>
      </c>
      <c r="J119" s="30">
        <v>2.39</v>
      </c>
    </row>
    <row r="120" spans="1:10" ht="24" customHeight="1" x14ac:dyDescent="0.25">
      <c r="A120" s="26" t="s">
        <v>184</v>
      </c>
      <c r="B120" s="27" t="s">
        <v>274</v>
      </c>
      <c r="C120" s="26" t="s">
        <v>76</v>
      </c>
      <c r="D120" s="26" t="s">
        <v>189</v>
      </c>
      <c r="E120" s="229" t="s">
        <v>275</v>
      </c>
      <c r="F120" s="229"/>
      <c r="G120" s="28" t="s">
        <v>187</v>
      </c>
      <c r="H120" s="29">
        <v>0.1132</v>
      </c>
      <c r="I120" s="30">
        <v>17.09</v>
      </c>
      <c r="J120" s="30">
        <v>1.93</v>
      </c>
    </row>
    <row r="121" spans="1:10" ht="24" customHeight="1" x14ac:dyDescent="0.25">
      <c r="A121" s="31" t="s">
        <v>190</v>
      </c>
      <c r="B121" s="32" t="s">
        <v>298</v>
      </c>
      <c r="C121" s="31" t="s">
        <v>76</v>
      </c>
      <c r="D121" s="31" t="s">
        <v>299</v>
      </c>
      <c r="E121" s="231" t="s">
        <v>193</v>
      </c>
      <c r="F121" s="231"/>
      <c r="G121" s="33" t="s">
        <v>103</v>
      </c>
      <c r="H121" s="34">
        <v>0.16669999999999999</v>
      </c>
      <c r="I121" s="35">
        <v>17.95</v>
      </c>
      <c r="J121" s="35">
        <v>2.99</v>
      </c>
    </row>
    <row r="122" spans="1:10" ht="36" customHeight="1" x14ac:dyDescent="0.25">
      <c r="A122" s="31" t="s">
        <v>190</v>
      </c>
      <c r="B122" s="32" t="s">
        <v>300</v>
      </c>
      <c r="C122" s="31" t="s">
        <v>76</v>
      </c>
      <c r="D122" s="31" t="s">
        <v>301</v>
      </c>
      <c r="E122" s="231" t="s">
        <v>193</v>
      </c>
      <c r="F122" s="231"/>
      <c r="G122" s="33" t="s">
        <v>103</v>
      </c>
      <c r="H122" s="34">
        <v>1.67E-2</v>
      </c>
      <c r="I122" s="35">
        <v>25.38</v>
      </c>
      <c r="J122" s="35">
        <v>0.42</v>
      </c>
    </row>
    <row r="123" spans="1:10" ht="24" customHeight="1" x14ac:dyDescent="0.25">
      <c r="A123" s="31" t="s">
        <v>190</v>
      </c>
      <c r="B123" s="32" t="s">
        <v>302</v>
      </c>
      <c r="C123" s="31" t="s">
        <v>76</v>
      </c>
      <c r="D123" s="31" t="s">
        <v>303</v>
      </c>
      <c r="E123" s="231" t="s">
        <v>193</v>
      </c>
      <c r="F123" s="231"/>
      <c r="G123" s="33" t="s">
        <v>90</v>
      </c>
      <c r="H123" s="34">
        <v>1.05</v>
      </c>
      <c r="I123" s="35">
        <v>107.81</v>
      </c>
      <c r="J123" s="35">
        <v>113.2</v>
      </c>
    </row>
    <row r="124" spans="1:10" x14ac:dyDescent="0.25">
      <c r="A124" s="36"/>
      <c r="B124" s="36"/>
      <c r="C124" s="36"/>
      <c r="D124" s="36"/>
      <c r="E124" s="36" t="s">
        <v>200</v>
      </c>
      <c r="F124" s="37">
        <v>1.5948367825901431</v>
      </c>
      <c r="G124" s="36" t="s">
        <v>201</v>
      </c>
      <c r="H124" s="37">
        <v>1.4</v>
      </c>
      <c r="I124" s="36" t="s">
        <v>202</v>
      </c>
      <c r="J124" s="37">
        <v>2.99</v>
      </c>
    </row>
    <row r="125" spans="1:10" x14ac:dyDescent="0.25">
      <c r="A125" s="36"/>
      <c r="B125" s="36"/>
      <c r="C125" s="36"/>
      <c r="D125" s="36"/>
      <c r="E125" s="36" t="s">
        <v>203</v>
      </c>
      <c r="F125" s="37">
        <v>34.42</v>
      </c>
      <c r="G125" s="36"/>
      <c r="H125" s="230" t="s">
        <v>204</v>
      </c>
      <c r="I125" s="230"/>
      <c r="J125" s="37">
        <v>155.35</v>
      </c>
    </row>
    <row r="126" spans="1:10" ht="30" customHeight="1" thickBot="1" x14ac:dyDescent="0.3">
      <c r="A126" s="23"/>
      <c r="B126" s="23"/>
      <c r="C126" s="23"/>
      <c r="D126" s="23"/>
      <c r="E126" s="23"/>
      <c r="F126" s="23"/>
      <c r="G126" s="23" t="s">
        <v>205</v>
      </c>
      <c r="H126" s="38">
        <v>34.1</v>
      </c>
      <c r="I126" s="23" t="s">
        <v>206</v>
      </c>
      <c r="J126" s="39">
        <v>5297.43</v>
      </c>
    </row>
    <row r="127" spans="1:10" ht="1.1499999999999999" customHeight="1" thickTop="1" x14ac:dyDescent="0.25">
      <c r="A127" s="40"/>
      <c r="B127" s="40"/>
      <c r="C127" s="40"/>
      <c r="D127" s="40"/>
      <c r="E127" s="40"/>
      <c r="F127" s="40"/>
      <c r="G127" s="40"/>
      <c r="H127" s="40"/>
      <c r="I127" s="40"/>
      <c r="J127" s="40"/>
    </row>
    <row r="128" spans="1:10" ht="18" customHeight="1" x14ac:dyDescent="0.25">
      <c r="A128" s="14" t="s">
        <v>97</v>
      </c>
      <c r="B128" s="15" t="s">
        <v>41</v>
      </c>
      <c r="C128" s="14" t="s">
        <v>42</v>
      </c>
      <c r="D128" s="14" t="s">
        <v>43</v>
      </c>
      <c r="E128" s="227" t="s">
        <v>181</v>
      </c>
      <c r="F128" s="227"/>
      <c r="G128" s="16" t="s">
        <v>44</v>
      </c>
      <c r="H128" s="15" t="s">
        <v>45</v>
      </c>
      <c r="I128" s="15" t="s">
        <v>46</v>
      </c>
      <c r="J128" s="15" t="s">
        <v>48</v>
      </c>
    </row>
    <row r="129" spans="1:10" ht="24" customHeight="1" x14ac:dyDescent="0.25">
      <c r="A129" s="17" t="s">
        <v>182</v>
      </c>
      <c r="B129" s="18" t="s">
        <v>98</v>
      </c>
      <c r="C129" s="17" t="s">
        <v>54</v>
      </c>
      <c r="D129" s="17" t="s">
        <v>99</v>
      </c>
      <c r="E129" s="228" t="s">
        <v>183</v>
      </c>
      <c r="F129" s="228"/>
      <c r="G129" s="19" t="s">
        <v>90</v>
      </c>
      <c r="H129" s="25">
        <v>1</v>
      </c>
      <c r="I129" s="20">
        <v>246.96</v>
      </c>
      <c r="J129" s="20">
        <v>246.96</v>
      </c>
    </row>
    <row r="130" spans="1:10" ht="24" customHeight="1" x14ac:dyDescent="0.25">
      <c r="A130" s="26" t="s">
        <v>184</v>
      </c>
      <c r="B130" s="27" t="s">
        <v>304</v>
      </c>
      <c r="C130" s="26" t="s">
        <v>54</v>
      </c>
      <c r="D130" s="26" t="s">
        <v>289</v>
      </c>
      <c r="E130" s="229" t="s">
        <v>183</v>
      </c>
      <c r="F130" s="229"/>
      <c r="G130" s="28" t="s">
        <v>187</v>
      </c>
      <c r="H130" s="29">
        <v>0.8</v>
      </c>
      <c r="I130" s="30">
        <v>20.68</v>
      </c>
      <c r="J130" s="30">
        <v>16.54</v>
      </c>
    </row>
    <row r="131" spans="1:10" ht="24" customHeight="1" x14ac:dyDescent="0.25">
      <c r="A131" s="26" t="s">
        <v>184</v>
      </c>
      <c r="B131" s="27" t="s">
        <v>305</v>
      </c>
      <c r="C131" s="26" t="s">
        <v>54</v>
      </c>
      <c r="D131" s="26" t="s">
        <v>287</v>
      </c>
      <c r="E131" s="229" t="s">
        <v>183</v>
      </c>
      <c r="F131" s="229"/>
      <c r="G131" s="28" t="s">
        <v>187</v>
      </c>
      <c r="H131" s="29">
        <v>0.8</v>
      </c>
      <c r="I131" s="30">
        <v>16.59</v>
      </c>
      <c r="J131" s="30">
        <v>13.27</v>
      </c>
    </row>
    <row r="132" spans="1:10" ht="24" customHeight="1" x14ac:dyDescent="0.25">
      <c r="A132" s="31" t="s">
        <v>190</v>
      </c>
      <c r="B132" s="32" t="s">
        <v>306</v>
      </c>
      <c r="C132" s="31" t="s">
        <v>54</v>
      </c>
      <c r="D132" s="31" t="s">
        <v>307</v>
      </c>
      <c r="E132" s="231" t="s">
        <v>193</v>
      </c>
      <c r="F132" s="231"/>
      <c r="G132" s="33" t="s">
        <v>12</v>
      </c>
      <c r="H132" s="34">
        <v>0.02</v>
      </c>
      <c r="I132" s="35">
        <v>49.85</v>
      </c>
      <c r="J132" s="35">
        <v>0.99</v>
      </c>
    </row>
    <row r="133" spans="1:10" ht="24" customHeight="1" x14ac:dyDescent="0.25">
      <c r="A133" s="31" t="s">
        <v>190</v>
      </c>
      <c r="B133" s="32" t="s">
        <v>308</v>
      </c>
      <c r="C133" s="31" t="s">
        <v>54</v>
      </c>
      <c r="D133" s="31" t="s">
        <v>309</v>
      </c>
      <c r="E133" s="231" t="s">
        <v>193</v>
      </c>
      <c r="F133" s="231"/>
      <c r="G133" s="33" t="s">
        <v>310</v>
      </c>
      <c r="H133" s="34">
        <v>0.3</v>
      </c>
      <c r="I133" s="35">
        <v>8.99</v>
      </c>
      <c r="J133" s="35">
        <v>2.69</v>
      </c>
    </row>
    <row r="134" spans="1:10" ht="24" customHeight="1" x14ac:dyDescent="0.25">
      <c r="A134" s="31" t="s">
        <v>190</v>
      </c>
      <c r="B134" s="32" t="s">
        <v>311</v>
      </c>
      <c r="C134" s="31" t="s">
        <v>54</v>
      </c>
      <c r="D134" s="31" t="s">
        <v>312</v>
      </c>
      <c r="E134" s="231" t="s">
        <v>193</v>
      </c>
      <c r="F134" s="231"/>
      <c r="G134" s="33" t="s">
        <v>90</v>
      </c>
      <c r="H134" s="34">
        <v>1.05</v>
      </c>
      <c r="I134" s="35">
        <v>203.31</v>
      </c>
      <c r="J134" s="35">
        <v>213.47</v>
      </c>
    </row>
    <row r="135" spans="1:10" x14ac:dyDescent="0.25">
      <c r="A135" s="36"/>
      <c r="B135" s="36"/>
      <c r="C135" s="36"/>
      <c r="D135" s="36"/>
      <c r="E135" s="36" t="s">
        <v>200</v>
      </c>
      <c r="F135" s="37">
        <v>10.886494559419672</v>
      </c>
      <c r="G135" s="36" t="s">
        <v>201</v>
      </c>
      <c r="H135" s="37">
        <v>9.52</v>
      </c>
      <c r="I135" s="36" t="s">
        <v>202</v>
      </c>
      <c r="J135" s="37">
        <v>20.41</v>
      </c>
    </row>
    <row r="136" spans="1:10" x14ac:dyDescent="0.25">
      <c r="A136" s="36"/>
      <c r="B136" s="36"/>
      <c r="C136" s="36"/>
      <c r="D136" s="36"/>
      <c r="E136" s="36" t="s">
        <v>203</v>
      </c>
      <c r="F136" s="37">
        <v>70.3</v>
      </c>
      <c r="G136" s="36"/>
      <c r="H136" s="230" t="s">
        <v>204</v>
      </c>
      <c r="I136" s="230"/>
      <c r="J136" s="37">
        <v>317.26</v>
      </c>
    </row>
    <row r="137" spans="1:10" ht="30" customHeight="1" thickBot="1" x14ac:dyDescent="0.3">
      <c r="A137" s="23"/>
      <c r="B137" s="23"/>
      <c r="C137" s="23"/>
      <c r="D137" s="23"/>
      <c r="E137" s="23"/>
      <c r="F137" s="23"/>
      <c r="G137" s="23" t="s">
        <v>205</v>
      </c>
      <c r="H137" s="38">
        <v>40</v>
      </c>
      <c r="I137" s="23" t="s">
        <v>206</v>
      </c>
      <c r="J137" s="39">
        <v>12690.4</v>
      </c>
    </row>
    <row r="138" spans="1:10" ht="1.1499999999999999" customHeight="1" thickTop="1" x14ac:dyDescent="0.25">
      <c r="A138" s="40"/>
      <c r="B138" s="40"/>
      <c r="C138" s="40"/>
      <c r="D138" s="40"/>
      <c r="E138" s="40"/>
      <c r="F138" s="40"/>
      <c r="G138" s="40"/>
      <c r="H138" s="40"/>
      <c r="I138" s="40"/>
      <c r="J138" s="40"/>
    </row>
    <row r="139" spans="1:10" ht="18" customHeight="1" x14ac:dyDescent="0.25">
      <c r="A139" s="14" t="s">
        <v>100</v>
      </c>
      <c r="B139" s="15" t="s">
        <v>41</v>
      </c>
      <c r="C139" s="14" t="s">
        <v>42</v>
      </c>
      <c r="D139" s="14" t="s">
        <v>43</v>
      </c>
      <c r="E139" s="227" t="s">
        <v>181</v>
      </c>
      <c r="F139" s="227"/>
      <c r="G139" s="16" t="s">
        <v>44</v>
      </c>
      <c r="H139" s="15" t="s">
        <v>45</v>
      </c>
      <c r="I139" s="15" t="s">
        <v>46</v>
      </c>
      <c r="J139" s="15" t="s">
        <v>48</v>
      </c>
    </row>
    <row r="140" spans="1:10" ht="48" customHeight="1" x14ac:dyDescent="0.25">
      <c r="A140" s="17" t="s">
        <v>182</v>
      </c>
      <c r="B140" s="18" t="s">
        <v>101</v>
      </c>
      <c r="C140" s="17" t="s">
        <v>76</v>
      </c>
      <c r="D140" s="17" t="s">
        <v>102</v>
      </c>
      <c r="E140" s="228" t="s">
        <v>313</v>
      </c>
      <c r="F140" s="228"/>
      <c r="G140" s="19" t="s">
        <v>103</v>
      </c>
      <c r="H140" s="25">
        <v>1</v>
      </c>
      <c r="I140" s="20">
        <v>1473.9</v>
      </c>
      <c r="J140" s="20">
        <v>1473.9</v>
      </c>
    </row>
    <row r="141" spans="1:10" ht="60" customHeight="1" x14ac:dyDescent="0.25">
      <c r="A141" s="26" t="s">
        <v>184</v>
      </c>
      <c r="B141" s="27" t="s">
        <v>314</v>
      </c>
      <c r="C141" s="26" t="s">
        <v>76</v>
      </c>
      <c r="D141" s="26" t="s">
        <v>315</v>
      </c>
      <c r="E141" s="229" t="s">
        <v>269</v>
      </c>
      <c r="F141" s="229"/>
      <c r="G141" s="28" t="s">
        <v>273</v>
      </c>
      <c r="H141" s="29">
        <v>6.7699999999999996E-2</v>
      </c>
      <c r="I141" s="30">
        <v>119.01</v>
      </c>
      <c r="J141" s="30">
        <v>8.0500000000000007</v>
      </c>
    </row>
    <row r="142" spans="1:10" ht="60" customHeight="1" x14ac:dyDescent="0.25">
      <c r="A142" s="26" t="s">
        <v>184</v>
      </c>
      <c r="B142" s="27" t="s">
        <v>316</v>
      </c>
      <c r="C142" s="26" t="s">
        <v>76</v>
      </c>
      <c r="D142" s="26" t="s">
        <v>317</v>
      </c>
      <c r="E142" s="229" t="s">
        <v>269</v>
      </c>
      <c r="F142" s="229"/>
      <c r="G142" s="28" t="s">
        <v>270</v>
      </c>
      <c r="H142" s="29">
        <v>0.13800000000000001</v>
      </c>
      <c r="I142" s="30">
        <v>44.16</v>
      </c>
      <c r="J142" s="30">
        <v>6.09</v>
      </c>
    </row>
    <row r="143" spans="1:10" ht="36" customHeight="1" x14ac:dyDescent="0.25">
      <c r="A143" s="26" t="s">
        <v>184</v>
      </c>
      <c r="B143" s="27" t="s">
        <v>318</v>
      </c>
      <c r="C143" s="26" t="s">
        <v>76</v>
      </c>
      <c r="D143" s="26" t="s">
        <v>319</v>
      </c>
      <c r="E143" s="229" t="s">
        <v>266</v>
      </c>
      <c r="F143" s="229"/>
      <c r="G143" s="28" t="s">
        <v>70</v>
      </c>
      <c r="H143" s="29">
        <v>0.22789999999999999</v>
      </c>
      <c r="I143" s="30">
        <v>482.63</v>
      </c>
      <c r="J143" s="30">
        <v>109.99</v>
      </c>
    </row>
    <row r="144" spans="1:10" ht="24" customHeight="1" x14ac:dyDescent="0.25">
      <c r="A144" s="26" t="s">
        <v>184</v>
      </c>
      <c r="B144" s="27" t="s">
        <v>320</v>
      </c>
      <c r="C144" s="26" t="s">
        <v>76</v>
      </c>
      <c r="D144" s="26" t="s">
        <v>321</v>
      </c>
      <c r="E144" s="229" t="s">
        <v>266</v>
      </c>
      <c r="F144" s="229"/>
      <c r="G144" s="28" t="s">
        <v>196</v>
      </c>
      <c r="H144" s="29">
        <v>2.9615999999999998</v>
      </c>
      <c r="I144" s="30">
        <v>10.35</v>
      </c>
      <c r="J144" s="30">
        <v>30.65</v>
      </c>
    </row>
    <row r="145" spans="1:10" ht="24" customHeight="1" x14ac:dyDescent="0.25">
      <c r="A145" s="26" t="s">
        <v>184</v>
      </c>
      <c r="B145" s="27" t="s">
        <v>322</v>
      </c>
      <c r="C145" s="26" t="s">
        <v>76</v>
      </c>
      <c r="D145" s="26" t="s">
        <v>323</v>
      </c>
      <c r="E145" s="229" t="s">
        <v>266</v>
      </c>
      <c r="F145" s="229"/>
      <c r="G145" s="28" t="s">
        <v>70</v>
      </c>
      <c r="H145" s="29">
        <v>7.3800000000000004E-2</v>
      </c>
      <c r="I145" s="30">
        <v>977.71</v>
      </c>
      <c r="J145" s="30">
        <v>72.150000000000006</v>
      </c>
    </row>
    <row r="146" spans="1:10" ht="36" customHeight="1" x14ac:dyDescent="0.25">
      <c r="A146" s="26" t="s">
        <v>184</v>
      </c>
      <c r="B146" s="27" t="s">
        <v>324</v>
      </c>
      <c r="C146" s="26" t="s">
        <v>76</v>
      </c>
      <c r="D146" s="26" t="s">
        <v>325</v>
      </c>
      <c r="E146" s="229" t="s">
        <v>266</v>
      </c>
      <c r="F146" s="229"/>
      <c r="G146" s="28" t="s">
        <v>70</v>
      </c>
      <c r="H146" s="29">
        <v>0.16769999999999999</v>
      </c>
      <c r="I146" s="30">
        <v>1479.88</v>
      </c>
      <c r="J146" s="30">
        <v>248.17</v>
      </c>
    </row>
    <row r="147" spans="1:10" ht="24" customHeight="1" x14ac:dyDescent="0.25">
      <c r="A147" s="26" t="s">
        <v>184</v>
      </c>
      <c r="B147" s="27" t="s">
        <v>326</v>
      </c>
      <c r="C147" s="26" t="s">
        <v>76</v>
      </c>
      <c r="D147" s="26" t="s">
        <v>327</v>
      </c>
      <c r="E147" s="229" t="s">
        <v>328</v>
      </c>
      <c r="F147" s="229"/>
      <c r="G147" s="28" t="s">
        <v>56</v>
      </c>
      <c r="H147" s="29">
        <v>1.69</v>
      </c>
      <c r="I147" s="30">
        <v>4.95</v>
      </c>
      <c r="J147" s="30">
        <v>8.36</v>
      </c>
    </row>
    <row r="148" spans="1:10" ht="36" customHeight="1" x14ac:dyDescent="0.25">
      <c r="A148" s="26" t="s">
        <v>184</v>
      </c>
      <c r="B148" s="27" t="s">
        <v>329</v>
      </c>
      <c r="C148" s="26" t="s">
        <v>76</v>
      </c>
      <c r="D148" s="26" t="s">
        <v>330</v>
      </c>
      <c r="E148" s="229" t="s">
        <v>275</v>
      </c>
      <c r="F148" s="229"/>
      <c r="G148" s="28" t="s">
        <v>70</v>
      </c>
      <c r="H148" s="29">
        <v>4.8999999999999998E-3</v>
      </c>
      <c r="I148" s="30">
        <v>483.98</v>
      </c>
      <c r="J148" s="30">
        <v>2.37</v>
      </c>
    </row>
    <row r="149" spans="1:10" ht="36" customHeight="1" x14ac:dyDescent="0.25">
      <c r="A149" s="26" t="s">
        <v>184</v>
      </c>
      <c r="B149" s="27" t="s">
        <v>331</v>
      </c>
      <c r="C149" s="26" t="s">
        <v>76</v>
      </c>
      <c r="D149" s="26" t="s">
        <v>332</v>
      </c>
      <c r="E149" s="229" t="s">
        <v>275</v>
      </c>
      <c r="F149" s="229"/>
      <c r="G149" s="28" t="s">
        <v>70</v>
      </c>
      <c r="H149" s="29">
        <v>0.31309999999999999</v>
      </c>
      <c r="I149" s="30">
        <v>594.22</v>
      </c>
      <c r="J149" s="30">
        <v>186.05</v>
      </c>
    </row>
    <row r="150" spans="1:10" ht="24" customHeight="1" x14ac:dyDescent="0.25">
      <c r="A150" s="26" t="s">
        <v>184</v>
      </c>
      <c r="B150" s="27" t="s">
        <v>276</v>
      </c>
      <c r="C150" s="26" t="s">
        <v>76</v>
      </c>
      <c r="D150" s="26" t="s">
        <v>277</v>
      </c>
      <c r="E150" s="229" t="s">
        <v>275</v>
      </c>
      <c r="F150" s="229"/>
      <c r="G150" s="28" t="s">
        <v>187</v>
      </c>
      <c r="H150" s="29">
        <v>12.2676</v>
      </c>
      <c r="I150" s="30">
        <v>21.31</v>
      </c>
      <c r="J150" s="30">
        <v>261.42</v>
      </c>
    </row>
    <row r="151" spans="1:10" ht="24" customHeight="1" x14ac:dyDescent="0.25">
      <c r="A151" s="26" t="s">
        <v>184</v>
      </c>
      <c r="B151" s="27" t="s">
        <v>274</v>
      </c>
      <c r="C151" s="26" t="s">
        <v>76</v>
      </c>
      <c r="D151" s="26" t="s">
        <v>189</v>
      </c>
      <c r="E151" s="229" t="s">
        <v>275</v>
      </c>
      <c r="F151" s="229"/>
      <c r="G151" s="28" t="s">
        <v>187</v>
      </c>
      <c r="H151" s="29">
        <v>9.6387999999999998</v>
      </c>
      <c r="I151" s="30">
        <v>17.09</v>
      </c>
      <c r="J151" s="30">
        <v>164.72</v>
      </c>
    </row>
    <row r="152" spans="1:10" ht="24" customHeight="1" x14ac:dyDescent="0.25">
      <c r="A152" s="31" t="s">
        <v>190</v>
      </c>
      <c r="B152" s="32" t="s">
        <v>333</v>
      </c>
      <c r="C152" s="31" t="s">
        <v>76</v>
      </c>
      <c r="D152" s="31" t="s">
        <v>334</v>
      </c>
      <c r="E152" s="231" t="s">
        <v>193</v>
      </c>
      <c r="F152" s="231"/>
      <c r="G152" s="33" t="s">
        <v>103</v>
      </c>
      <c r="H152" s="34">
        <v>62.793799999999997</v>
      </c>
      <c r="I152" s="35">
        <v>4.5999999999999996</v>
      </c>
      <c r="J152" s="35">
        <v>288.85000000000002</v>
      </c>
    </row>
    <row r="153" spans="1:10" ht="24" customHeight="1" x14ac:dyDescent="0.25">
      <c r="A153" s="31" t="s">
        <v>190</v>
      </c>
      <c r="B153" s="32" t="s">
        <v>335</v>
      </c>
      <c r="C153" s="31" t="s">
        <v>76</v>
      </c>
      <c r="D153" s="31" t="s">
        <v>336</v>
      </c>
      <c r="E153" s="231" t="s">
        <v>193</v>
      </c>
      <c r="F153" s="231"/>
      <c r="G153" s="33" t="s">
        <v>103</v>
      </c>
      <c r="H153" s="34">
        <v>25.2</v>
      </c>
      <c r="I153" s="35">
        <v>2.86</v>
      </c>
      <c r="J153" s="35">
        <v>72.069999999999993</v>
      </c>
    </row>
    <row r="154" spans="1:10" ht="24" customHeight="1" x14ac:dyDescent="0.25">
      <c r="A154" s="31" t="s">
        <v>190</v>
      </c>
      <c r="B154" s="32" t="s">
        <v>337</v>
      </c>
      <c r="C154" s="31" t="s">
        <v>76</v>
      </c>
      <c r="D154" s="31" t="s">
        <v>338</v>
      </c>
      <c r="E154" s="231" t="s">
        <v>193</v>
      </c>
      <c r="F154" s="231"/>
      <c r="G154" s="33" t="s">
        <v>12</v>
      </c>
      <c r="H154" s="34">
        <v>9.4999999999999998E-3</v>
      </c>
      <c r="I154" s="35">
        <v>7.9</v>
      </c>
      <c r="J154" s="35">
        <v>7.0000000000000007E-2</v>
      </c>
    </row>
    <row r="155" spans="1:10" ht="24" customHeight="1" x14ac:dyDescent="0.25">
      <c r="A155" s="31" t="s">
        <v>190</v>
      </c>
      <c r="B155" s="32" t="s">
        <v>339</v>
      </c>
      <c r="C155" s="31" t="s">
        <v>76</v>
      </c>
      <c r="D155" s="31" t="s">
        <v>340</v>
      </c>
      <c r="E155" s="231" t="s">
        <v>193</v>
      </c>
      <c r="F155" s="231"/>
      <c r="G155" s="33" t="s">
        <v>90</v>
      </c>
      <c r="H155" s="34">
        <v>0.2072</v>
      </c>
      <c r="I155" s="35">
        <v>9.48</v>
      </c>
      <c r="J155" s="35">
        <v>1.96</v>
      </c>
    </row>
    <row r="156" spans="1:10" ht="24" customHeight="1" x14ac:dyDescent="0.25">
      <c r="A156" s="31" t="s">
        <v>190</v>
      </c>
      <c r="B156" s="32" t="s">
        <v>341</v>
      </c>
      <c r="C156" s="31" t="s">
        <v>76</v>
      </c>
      <c r="D156" s="31" t="s">
        <v>342</v>
      </c>
      <c r="E156" s="231" t="s">
        <v>193</v>
      </c>
      <c r="F156" s="231"/>
      <c r="G156" s="33" t="s">
        <v>196</v>
      </c>
      <c r="H156" s="34">
        <v>2.18E-2</v>
      </c>
      <c r="I156" s="35">
        <v>20.61</v>
      </c>
      <c r="J156" s="35">
        <v>0.44</v>
      </c>
    </row>
    <row r="157" spans="1:10" ht="24" customHeight="1" x14ac:dyDescent="0.25">
      <c r="A157" s="31" t="s">
        <v>190</v>
      </c>
      <c r="B157" s="32" t="s">
        <v>343</v>
      </c>
      <c r="C157" s="31" t="s">
        <v>76</v>
      </c>
      <c r="D157" s="31" t="s">
        <v>344</v>
      </c>
      <c r="E157" s="231" t="s">
        <v>193</v>
      </c>
      <c r="F157" s="231"/>
      <c r="G157" s="33" t="s">
        <v>90</v>
      </c>
      <c r="H157" s="34">
        <v>0.24640000000000001</v>
      </c>
      <c r="I157" s="35">
        <v>3.32</v>
      </c>
      <c r="J157" s="35">
        <v>0.81</v>
      </c>
    </row>
    <row r="158" spans="1:10" ht="24" customHeight="1" x14ac:dyDescent="0.25">
      <c r="A158" s="31" t="s">
        <v>190</v>
      </c>
      <c r="B158" s="32" t="s">
        <v>345</v>
      </c>
      <c r="C158" s="31" t="s">
        <v>76</v>
      </c>
      <c r="D158" s="31" t="s">
        <v>346</v>
      </c>
      <c r="E158" s="231" t="s">
        <v>193</v>
      </c>
      <c r="F158" s="231"/>
      <c r="G158" s="33" t="s">
        <v>90</v>
      </c>
      <c r="H158" s="34">
        <v>0.77280000000000004</v>
      </c>
      <c r="I158" s="35">
        <v>15.12</v>
      </c>
      <c r="J158" s="35">
        <v>11.68</v>
      </c>
    </row>
    <row r="159" spans="1:10" x14ac:dyDescent="0.25">
      <c r="A159" s="36"/>
      <c r="B159" s="36"/>
      <c r="C159" s="36"/>
      <c r="D159" s="36"/>
      <c r="E159" s="36" t="s">
        <v>200</v>
      </c>
      <c r="F159" s="37">
        <v>209.33432899509282</v>
      </c>
      <c r="G159" s="36" t="s">
        <v>201</v>
      </c>
      <c r="H159" s="37">
        <v>183.13</v>
      </c>
      <c r="I159" s="36" t="s">
        <v>202</v>
      </c>
      <c r="J159" s="37">
        <v>392.46</v>
      </c>
    </row>
    <row r="160" spans="1:10" x14ac:dyDescent="0.25">
      <c r="A160" s="36"/>
      <c r="B160" s="36"/>
      <c r="C160" s="36"/>
      <c r="D160" s="36"/>
      <c r="E160" s="36" t="s">
        <v>203</v>
      </c>
      <c r="F160" s="37">
        <v>419.61</v>
      </c>
      <c r="G160" s="36"/>
      <c r="H160" s="230" t="s">
        <v>204</v>
      </c>
      <c r="I160" s="230"/>
      <c r="J160" s="37">
        <v>1893.51</v>
      </c>
    </row>
    <row r="161" spans="1:10" ht="30" customHeight="1" thickBot="1" x14ac:dyDescent="0.3">
      <c r="A161" s="23"/>
      <c r="B161" s="23"/>
      <c r="C161" s="23"/>
      <c r="D161" s="23"/>
      <c r="E161" s="23"/>
      <c r="F161" s="23"/>
      <c r="G161" s="23" t="s">
        <v>205</v>
      </c>
      <c r="H161" s="38">
        <v>2</v>
      </c>
      <c r="I161" s="23" t="s">
        <v>206</v>
      </c>
      <c r="J161" s="39">
        <v>3787.02</v>
      </c>
    </row>
    <row r="162" spans="1:10" ht="1.1499999999999999" customHeight="1" thickTop="1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</row>
    <row r="163" spans="1:10" ht="18" customHeight="1" x14ac:dyDescent="0.25">
      <c r="A163" s="14" t="s">
        <v>104</v>
      </c>
      <c r="B163" s="15" t="s">
        <v>41</v>
      </c>
      <c r="C163" s="14" t="s">
        <v>42</v>
      </c>
      <c r="D163" s="14" t="s">
        <v>43</v>
      </c>
      <c r="E163" s="227" t="s">
        <v>181</v>
      </c>
      <c r="F163" s="227"/>
      <c r="G163" s="16" t="s">
        <v>44</v>
      </c>
      <c r="H163" s="15" t="s">
        <v>45</v>
      </c>
      <c r="I163" s="15" t="s">
        <v>46</v>
      </c>
      <c r="J163" s="15" t="s">
        <v>48</v>
      </c>
    </row>
    <row r="164" spans="1:10" ht="24" customHeight="1" x14ac:dyDescent="0.25">
      <c r="A164" s="17" t="s">
        <v>182</v>
      </c>
      <c r="B164" s="18" t="s">
        <v>105</v>
      </c>
      <c r="C164" s="17" t="s">
        <v>106</v>
      </c>
      <c r="D164" s="17" t="s">
        <v>107</v>
      </c>
      <c r="E164" s="228" t="s">
        <v>347</v>
      </c>
      <c r="F164" s="228"/>
      <c r="G164" s="19" t="s">
        <v>108</v>
      </c>
      <c r="H164" s="25">
        <v>1</v>
      </c>
      <c r="I164" s="20">
        <v>17.899999999999999</v>
      </c>
      <c r="J164" s="20">
        <v>17.899999999999999</v>
      </c>
    </row>
    <row r="165" spans="1:10" ht="24" customHeight="1" x14ac:dyDescent="0.25">
      <c r="A165" s="26" t="s">
        <v>184</v>
      </c>
      <c r="B165" s="27" t="s">
        <v>348</v>
      </c>
      <c r="C165" s="26" t="s">
        <v>106</v>
      </c>
      <c r="D165" s="26" t="s">
        <v>349</v>
      </c>
      <c r="E165" s="229" t="s">
        <v>350</v>
      </c>
      <c r="F165" s="229"/>
      <c r="G165" s="28" t="s">
        <v>351</v>
      </c>
      <c r="H165" s="29">
        <v>0.12</v>
      </c>
      <c r="I165" s="30">
        <v>3.47</v>
      </c>
      <c r="J165" s="30">
        <v>0.41</v>
      </c>
    </row>
    <row r="166" spans="1:10" ht="24" customHeight="1" x14ac:dyDescent="0.25">
      <c r="A166" s="26" t="s">
        <v>184</v>
      </c>
      <c r="B166" s="27" t="s">
        <v>352</v>
      </c>
      <c r="C166" s="26" t="s">
        <v>106</v>
      </c>
      <c r="D166" s="26" t="s">
        <v>353</v>
      </c>
      <c r="E166" s="229" t="s">
        <v>350</v>
      </c>
      <c r="F166" s="229"/>
      <c r="G166" s="28" t="s">
        <v>351</v>
      </c>
      <c r="H166" s="29">
        <v>0.12</v>
      </c>
      <c r="I166" s="30">
        <v>3.54</v>
      </c>
      <c r="J166" s="30">
        <v>0.42</v>
      </c>
    </row>
    <row r="167" spans="1:10" ht="24" customHeight="1" x14ac:dyDescent="0.25">
      <c r="A167" s="31" t="s">
        <v>190</v>
      </c>
      <c r="B167" s="32" t="s">
        <v>354</v>
      </c>
      <c r="C167" s="31" t="s">
        <v>106</v>
      </c>
      <c r="D167" s="31" t="s">
        <v>355</v>
      </c>
      <c r="E167" s="231" t="s">
        <v>193</v>
      </c>
      <c r="F167" s="231"/>
      <c r="G167" s="33" t="s">
        <v>356</v>
      </c>
      <c r="H167" s="34">
        <v>2.5000000000000001E-2</v>
      </c>
      <c r="I167" s="35">
        <v>67.819999999999993</v>
      </c>
      <c r="J167" s="35">
        <v>1.69</v>
      </c>
    </row>
    <row r="168" spans="1:10" ht="24" customHeight="1" x14ac:dyDescent="0.25">
      <c r="A168" s="31" t="s">
        <v>190</v>
      </c>
      <c r="B168" s="32" t="s">
        <v>357</v>
      </c>
      <c r="C168" s="31" t="s">
        <v>106</v>
      </c>
      <c r="D168" s="31" t="s">
        <v>358</v>
      </c>
      <c r="E168" s="231" t="s">
        <v>193</v>
      </c>
      <c r="F168" s="231"/>
      <c r="G168" s="33" t="s">
        <v>359</v>
      </c>
      <c r="H168" s="34">
        <v>0.04</v>
      </c>
      <c r="I168" s="35">
        <v>65.319999999999993</v>
      </c>
      <c r="J168" s="35">
        <v>2.61</v>
      </c>
    </row>
    <row r="169" spans="1:10" ht="24" customHeight="1" x14ac:dyDescent="0.25">
      <c r="A169" s="31" t="s">
        <v>190</v>
      </c>
      <c r="B169" s="32" t="s">
        <v>360</v>
      </c>
      <c r="C169" s="31" t="s">
        <v>76</v>
      </c>
      <c r="D169" s="31" t="s">
        <v>361</v>
      </c>
      <c r="E169" s="231" t="s">
        <v>193</v>
      </c>
      <c r="F169" s="231"/>
      <c r="G169" s="33" t="s">
        <v>103</v>
      </c>
      <c r="H169" s="34">
        <v>1</v>
      </c>
      <c r="I169" s="35">
        <v>9.75</v>
      </c>
      <c r="J169" s="35">
        <v>9.75</v>
      </c>
    </row>
    <row r="170" spans="1:10" ht="24" customHeight="1" x14ac:dyDescent="0.25">
      <c r="A170" s="31" t="s">
        <v>190</v>
      </c>
      <c r="B170" s="32" t="s">
        <v>362</v>
      </c>
      <c r="C170" s="31" t="s">
        <v>76</v>
      </c>
      <c r="D170" s="31" t="s">
        <v>363</v>
      </c>
      <c r="E170" s="231" t="s">
        <v>364</v>
      </c>
      <c r="F170" s="231"/>
      <c r="G170" s="33" t="s">
        <v>187</v>
      </c>
      <c r="H170" s="34">
        <v>0.12</v>
      </c>
      <c r="I170" s="35">
        <v>14.62</v>
      </c>
      <c r="J170" s="35">
        <v>1.75</v>
      </c>
    </row>
    <row r="171" spans="1:10" ht="24" customHeight="1" x14ac:dyDescent="0.25">
      <c r="A171" s="31" t="s">
        <v>190</v>
      </c>
      <c r="B171" s="32" t="s">
        <v>365</v>
      </c>
      <c r="C171" s="31" t="s">
        <v>76</v>
      </c>
      <c r="D171" s="31" t="s">
        <v>366</v>
      </c>
      <c r="E171" s="231" t="s">
        <v>364</v>
      </c>
      <c r="F171" s="231"/>
      <c r="G171" s="33" t="s">
        <v>187</v>
      </c>
      <c r="H171" s="34">
        <v>0.12</v>
      </c>
      <c r="I171" s="35">
        <v>10.59</v>
      </c>
      <c r="J171" s="35">
        <v>1.27</v>
      </c>
    </row>
    <row r="172" spans="1:10" x14ac:dyDescent="0.25">
      <c r="A172" s="36"/>
      <c r="B172" s="36"/>
      <c r="C172" s="36"/>
      <c r="D172" s="36"/>
      <c r="E172" s="36" t="s">
        <v>200</v>
      </c>
      <c r="F172" s="37">
        <v>1.6108385000000001</v>
      </c>
      <c r="G172" s="36" t="s">
        <v>201</v>
      </c>
      <c r="H172" s="37">
        <v>1.41</v>
      </c>
      <c r="I172" s="36" t="s">
        <v>202</v>
      </c>
      <c r="J172" s="37">
        <v>3.02</v>
      </c>
    </row>
    <row r="173" spans="1:10" x14ac:dyDescent="0.25">
      <c r="A173" s="36"/>
      <c r="B173" s="36"/>
      <c r="C173" s="36"/>
      <c r="D173" s="36"/>
      <c r="E173" s="36" t="s">
        <v>203</v>
      </c>
      <c r="F173" s="37">
        <v>5.09</v>
      </c>
      <c r="G173" s="36"/>
      <c r="H173" s="230" t="s">
        <v>204</v>
      </c>
      <c r="I173" s="230"/>
      <c r="J173" s="37">
        <v>22.99</v>
      </c>
    </row>
    <row r="174" spans="1:10" ht="30" customHeight="1" thickBot="1" x14ac:dyDescent="0.3">
      <c r="A174" s="23"/>
      <c r="B174" s="23"/>
      <c r="C174" s="23"/>
      <c r="D174" s="23"/>
      <c r="E174" s="23"/>
      <c r="F174" s="23"/>
      <c r="G174" s="23" t="s">
        <v>205</v>
      </c>
      <c r="H174" s="38">
        <v>20</v>
      </c>
      <c r="I174" s="23" t="s">
        <v>206</v>
      </c>
      <c r="J174" s="39">
        <v>459.8</v>
      </c>
    </row>
    <row r="175" spans="1:10" ht="1.1499999999999999" customHeight="1" thickTop="1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</row>
    <row r="176" spans="1:10" ht="18" customHeight="1" x14ac:dyDescent="0.25">
      <c r="A176" s="14" t="s">
        <v>109</v>
      </c>
      <c r="B176" s="15" t="s">
        <v>41</v>
      </c>
      <c r="C176" s="14" t="s">
        <v>42</v>
      </c>
      <c r="D176" s="14" t="s">
        <v>43</v>
      </c>
      <c r="E176" s="227" t="s">
        <v>181</v>
      </c>
      <c r="F176" s="227"/>
      <c r="G176" s="16" t="s">
        <v>44</v>
      </c>
      <c r="H176" s="15" t="s">
        <v>45</v>
      </c>
      <c r="I176" s="15" t="s">
        <v>46</v>
      </c>
      <c r="J176" s="15" t="s">
        <v>48</v>
      </c>
    </row>
    <row r="177" spans="1:10" ht="24" customHeight="1" x14ac:dyDescent="0.25">
      <c r="A177" s="17" t="s">
        <v>182</v>
      </c>
      <c r="B177" s="18" t="s">
        <v>110</v>
      </c>
      <c r="C177" s="17" t="s">
        <v>106</v>
      </c>
      <c r="D177" s="17" t="s">
        <v>111</v>
      </c>
      <c r="E177" s="228" t="s">
        <v>367</v>
      </c>
      <c r="F177" s="228"/>
      <c r="G177" s="19" t="s">
        <v>108</v>
      </c>
      <c r="H177" s="25">
        <v>1</v>
      </c>
      <c r="I177" s="20">
        <v>43.41</v>
      </c>
      <c r="J177" s="20">
        <v>43.41</v>
      </c>
    </row>
    <row r="178" spans="1:10" ht="24" customHeight="1" x14ac:dyDescent="0.25">
      <c r="A178" s="31" t="s">
        <v>190</v>
      </c>
      <c r="B178" s="32" t="s">
        <v>368</v>
      </c>
      <c r="C178" s="31" t="s">
        <v>106</v>
      </c>
      <c r="D178" s="31" t="s">
        <v>369</v>
      </c>
      <c r="E178" s="231" t="s">
        <v>193</v>
      </c>
      <c r="F178" s="231"/>
      <c r="G178" s="33" t="s">
        <v>370</v>
      </c>
      <c r="H178" s="34">
        <v>1</v>
      </c>
      <c r="I178" s="35">
        <v>43.41</v>
      </c>
      <c r="J178" s="35">
        <v>43.41</v>
      </c>
    </row>
    <row r="179" spans="1:10" x14ac:dyDescent="0.25">
      <c r="A179" s="36"/>
      <c r="B179" s="36"/>
      <c r="C179" s="36"/>
      <c r="D179" s="36"/>
      <c r="E179" s="36" t="s">
        <v>200</v>
      </c>
      <c r="F179" s="37">
        <v>0</v>
      </c>
      <c r="G179" s="36" t="s">
        <v>201</v>
      </c>
      <c r="H179" s="37">
        <v>0</v>
      </c>
      <c r="I179" s="36" t="s">
        <v>202</v>
      </c>
      <c r="J179" s="37">
        <v>0</v>
      </c>
    </row>
    <row r="180" spans="1:10" x14ac:dyDescent="0.25">
      <c r="A180" s="36"/>
      <c r="B180" s="36"/>
      <c r="C180" s="36"/>
      <c r="D180" s="36"/>
      <c r="E180" s="36" t="s">
        <v>203</v>
      </c>
      <c r="F180" s="37">
        <v>12.35</v>
      </c>
      <c r="G180" s="36"/>
      <c r="H180" s="230" t="s">
        <v>204</v>
      </c>
      <c r="I180" s="230"/>
      <c r="J180" s="37">
        <v>55.76</v>
      </c>
    </row>
    <row r="181" spans="1:10" ht="30" customHeight="1" thickBot="1" x14ac:dyDescent="0.3">
      <c r="A181" s="23"/>
      <c r="B181" s="23"/>
      <c r="C181" s="23"/>
      <c r="D181" s="23"/>
      <c r="E181" s="23"/>
      <c r="F181" s="23"/>
      <c r="G181" s="23" t="s">
        <v>205</v>
      </c>
      <c r="H181" s="38">
        <v>2</v>
      </c>
      <c r="I181" s="23" t="s">
        <v>206</v>
      </c>
      <c r="J181" s="39">
        <v>111.52</v>
      </c>
    </row>
    <row r="182" spans="1:10" ht="1.1499999999999999" customHeight="1" thickTop="1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</row>
    <row r="183" spans="1:10" ht="18" customHeight="1" x14ac:dyDescent="0.25">
      <c r="A183" s="14" t="s">
        <v>112</v>
      </c>
      <c r="B183" s="15" t="s">
        <v>41</v>
      </c>
      <c r="C183" s="14" t="s">
        <v>42</v>
      </c>
      <c r="D183" s="14" t="s">
        <v>43</v>
      </c>
      <c r="E183" s="227" t="s">
        <v>181</v>
      </c>
      <c r="F183" s="227"/>
      <c r="G183" s="16" t="s">
        <v>44</v>
      </c>
      <c r="H183" s="15" t="s">
        <v>45</v>
      </c>
      <c r="I183" s="15" t="s">
        <v>46</v>
      </c>
      <c r="J183" s="15" t="s">
        <v>48</v>
      </c>
    </row>
    <row r="184" spans="1:10" ht="24" customHeight="1" x14ac:dyDescent="0.25">
      <c r="A184" s="17" t="s">
        <v>182</v>
      </c>
      <c r="B184" s="18" t="s">
        <v>113</v>
      </c>
      <c r="C184" s="17" t="s">
        <v>106</v>
      </c>
      <c r="D184" s="17" t="s">
        <v>114</v>
      </c>
      <c r="E184" s="228" t="s">
        <v>347</v>
      </c>
      <c r="F184" s="228"/>
      <c r="G184" s="19" t="s">
        <v>108</v>
      </c>
      <c r="H184" s="25">
        <v>1</v>
      </c>
      <c r="I184" s="20">
        <v>22.84</v>
      </c>
      <c r="J184" s="20">
        <v>22.84</v>
      </c>
    </row>
    <row r="185" spans="1:10" ht="24" customHeight="1" x14ac:dyDescent="0.25">
      <c r="A185" s="26" t="s">
        <v>184</v>
      </c>
      <c r="B185" s="27" t="s">
        <v>348</v>
      </c>
      <c r="C185" s="26" t="s">
        <v>106</v>
      </c>
      <c r="D185" s="26" t="s">
        <v>349</v>
      </c>
      <c r="E185" s="229" t="s">
        <v>350</v>
      </c>
      <c r="F185" s="229"/>
      <c r="G185" s="28" t="s">
        <v>351</v>
      </c>
      <c r="H185" s="29">
        <v>0.23</v>
      </c>
      <c r="I185" s="30">
        <v>3.47</v>
      </c>
      <c r="J185" s="30">
        <v>0.79</v>
      </c>
    </row>
    <row r="186" spans="1:10" ht="24" customHeight="1" x14ac:dyDescent="0.25">
      <c r="A186" s="26" t="s">
        <v>184</v>
      </c>
      <c r="B186" s="27" t="s">
        <v>352</v>
      </c>
      <c r="C186" s="26" t="s">
        <v>106</v>
      </c>
      <c r="D186" s="26" t="s">
        <v>353</v>
      </c>
      <c r="E186" s="229" t="s">
        <v>350</v>
      </c>
      <c r="F186" s="229"/>
      <c r="G186" s="28" t="s">
        <v>351</v>
      </c>
      <c r="H186" s="29">
        <v>0.23</v>
      </c>
      <c r="I186" s="30">
        <v>3.54</v>
      </c>
      <c r="J186" s="30">
        <v>0.81</v>
      </c>
    </row>
    <row r="187" spans="1:10" ht="24" customHeight="1" x14ac:dyDescent="0.25">
      <c r="A187" s="31" t="s">
        <v>190</v>
      </c>
      <c r="B187" s="32" t="s">
        <v>354</v>
      </c>
      <c r="C187" s="31" t="s">
        <v>106</v>
      </c>
      <c r="D187" s="31" t="s">
        <v>355</v>
      </c>
      <c r="E187" s="231" t="s">
        <v>193</v>
      </c>
      <c r="F187" s="231"/>
      <c r="G187" s="33" t="s">
        <v>356</v>
      </c>
      <c r="H187" s="34">
        <v>0.05</v>
      </c>
      <c r="I187" s="35">
        <v>67.819999999999993</v>
      </c>
      <c r="J187" s="35">
        <v>3.39</v>
      </c>
    </row>
    <row r="188" spans="1:10" ht="24" customHeight="1" x14ac:dyDescent="0.25">
      <c r="A188" s="31" t="s">
        <v>190</v>
      </c>
      <c r="B188" s="32" t="s">
        <v>357</v>
      </c>
      <c r="C188" s="31" t="s">
        <v>106</v>
      </c>
      <c r="D188" s="31" t="s">
        <v>358</v>
      </c>
      <c r="E188" s="231" t="s">
        <v>193</v>
      </c>
      <c r="F188" s="231"/>
      <c r="G188" s="33" t="s">
        <v>359</v>
      </c>
      <c r="H188" s="34">
        <v>0.08</v>
      </c>
      <c r="I188" s="35">
        <v>65.319999999999993</v>
      </c>
      <c r="J188" s="35">
        <v>5.22</v>
      </c>
    </row>
    <row r="189" spans="1:10" ht="24" customHeight="1" x14ac:dyDescent="0.25">
      <c r="A189" s="31" t="s">
        <v>190</v>
      </c>
      <c r="B189" s="32" t="s">
        <v>362</v>
      </c>
      <c r="C189" s="31" t="s">
        <v>76</v>
      </c>
      <c r="D189" s="31" t="s">
        <v>363</v>
      </c>
      <c r="E189" s="231" t="s">
        <v>364</v>
      </c>
      <c r="F189" s="231"/>
      <c r="G189" s="33" t="s">
        <v>187</v>
      </c>
      <c r="H189" s="34">
        <v>0.23</v>
      </c>
      <c r="I189" s="35">
        <v>14.62</v>
      </c>
      <c r="J189" s="35">
        <v>3.36</v>
      </c>
    </row>
    <row r="190" spans="1:10" ht="24" customHeight="1" x14ac:dyDescent="0.25">
      <c r="A190" s="31" t="s">
        <v>190</v>
      </c>
      <c r="B190" s="32" t="s">
        <v>371</v>
      </c>
      <c r="C190" s="31" t="s">
        <v>76</v>
      </c>
      <c r="D190" s="31" t="s">
        <v>372</v>
      </c>
      <c r="E190" s="231" t="s">
        <v>193</v>
      </c>
      <c r="F190" s="231"/>
      <c r="G190" s="33" t="s">
        <v>103</v>
      </c>
      <c r="H190" s="34">
        <v>1</v>
      </c>
      <c r="I190" s="35">
        <v>6.84</v>
      </c>
      <c r="J190" s="35">
        <v>6.84</v>
      </c>
    </row>
    <row r="191" spans="1:10" ht="24" customHeight="1" x14ac:dyDescent="0.25">
      <c r="A191" s="31" t="s">
        <v>190</v>
      </c>
      <c r="B191" s="32" t="s">
        <v>365</v>
      </c>
      <c r="C191" s="31" t="s">
        <v>76</v>
      </c>
      <c r="D191" s="31" t="s">
        <v>366</v>
      </c>
      <c r="E191" s="231" t="s">
        <v>364</v>
      </c>
      <c r="F191" s="231"/>
      <c r="G191" s="33" t="s">
        <v>187</v>
      </c>
      <c r="H191" s="34">
        <v>0.23</v>
      </c>
      <c r="I191" s="35">
        <v>10.59</v>
      </c>
      <c r="J191" s="35">
        <v>2.4300000000000002</v>
      </c>
    </row>
    <row r="192" spans="1:10" x14ac:dyDescent="0.25">
      <c r="A192" s="36"/>
      <c r="B192" s="36"/>
      <c r="C192" s="36"/>
      <c r="D192" s="36"/>
      <c r="E192" s="36" t="s">
        <v>200</v>
      </c>
      <c r="F192" s="37">
        <v>3.0883294000000001</v>
      </c>
      <c r="G192" s="36" t="s">
        <v>201</v>
      </c>
      <c r="H192" s="37">
        <v>2.7</v>
      </c>
      <c r="I192" s="36" t="s">
        <v>202</v>
      </c>
      <c r="J192" s="37">
        <v>5.79</v>
      </c>
    </row>
    <row r="193" spans="1:10" x14ac:dyDescent="0.25">
      <c r="A193" s="36"/>
      <c r="B193" s="36"/>
      <c r="C193" s="36"/>
      <c r="D193" s="36"/>
      <c r="E193" s="36" t="s">
        <v>203</v>
      </c>
      <c r="F193" s="37">
        <v>6.5</v>
      </c>
      <c r="G193" s="36"/>
      <c r="H193" s="230" t="s">
        <v>204</v>
      </c>
      <c r="I193" s="230"/>
      <c r="J193" s="37">
        <v>29.34</v>
      </c>
    </row>
    <row r="194" spans="1:10" ht="30" customHeight="1" thickBot="1" x14ac:dyDescent="0.3">
      <c r="A194" s="23"/>
      <c r="B194" s="23"/>
      <c r="C194" s="23"/>
      <c r="D194" s="23"/>
      <c r="E194" s="23"/>
      <c r="F194" s="23"/>
      <c r="G194" s="23" t="s">
        <v>205</v>
      </c>
      <c r="H194" s="38">
        <v>88</v>
      </c>
      <c r="I194" s="23" t="s">
        <v>206</v>
      </c>
      <c r="J194" s="39">
        <v>2581.92</v>
      </c>
    </row>
    <row r="195" spans="1:10" ht="1.1499999999999999" customHeight="1" thickTop="1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</row>
    <row r="196" spans="1:10" ht="18" customHeight="1" x14ac:dyDescent="0.25">
      <c r="A196" s="14" t="s">
        <v>115</v>
      </c>
      <c r="B196" s="15" t="s">
        <v>41</v>
      </c>
      <c r="C196" s="14" t="s">
        <v>42</v>
      </c>
      <c r="D196" s="14" t="s">
        <v>43</v>
      </c>
      <c r="E196" s="227" t="s">
        <v>181</v>
      </c>
      <c r="F196" s="227"/>
      <c r="G196" s="16" t="s">
        <v>44</v>
      </c>
      <c r="H196" s="15" t="s">
        <v>45</v>
      </c>
      <c r="I196" s="15" t="s">
        <v>46</v>
      </c>
      <c r="J196" s="15" t="s">
        <v>48</v>
      </c>
    </row>
    <row r="197" spans="1:10" ht="24" customHeight="1" x14ac:dyDescent="0.25">
      <c r="A197" s="17" t="s">
        <v>182</v>
      </c>
      <c r="B197" s="18" t="s">
        <v>116</v>
      </c>
      <c r="C197" s="17" t="s">
        <v>106</v>
      </c>
      <c r="D197" s="17" t="s">
        <v>117</v>
      </c>
      <c r="E197" s="228" t="s">
        <v>347</v>
      </c>
      <c r="F197" s="228"/>
      <c r="G197" s="19" t="s">
        <v>108</v>
      </c>
      <c r="H197" s="25">
        <v>1</v>
      </c>
      <c r="I197" s="20">
        <v>56.23</v>
      </c>
      <c r="J197" s="20">
        <v>56.23</v>
      </c>
    </row>
    <row r="198" spans="1:10" ht="24" customHeight="1" x14ac:dyDescent="0.25">
      <c r="A198" s="26" t="s">
        <v>184</v>
      </c>
      <c r="B198" s="27" t="s">
        <v>348</v>
      </c>
      <c r="C198" s="26" t="s">
        <v>106</v>
      </c>
      <c r="D198" s="26" t="s">
        <v>349</v>
      </c>
      <c r="E198" s="229" t="s">
        <v>350</v>
      </c>
      <c r="F198" s="229"/>
      <c r="G198" s="28" t="s">
        <v>351</v>
      </c>
      <c r="H198" s="29">
        <v>0.3</v>
      </c>
      <c r="I198" s="30">
        <v>3.47</v>
      </c>
      <c r="J198" s="30">
        <v>1.04</v>
      </c>
    </row>
    <row r="199" spans="1:10" ht="24" customHeight="1" x14ac:dyDescent="0.25">
      <c r="A199" s="26" t="s">
        <v>184</v>
      </c>
      <c r="B199" s="27" t="s">
        <v>352</v>
      </c>
      <c r="C199" s="26" t="s">
        <v>106</v>
      </c>
      <c r="D199" s="26" t="s">
        <v>353</v>
      </c>
      <c r="E199" s="229" t="s">
        <v>350</v>
      </c>
      <c r="F199" s="229"/>
      <c r="G199" s="28" t="s">
        <v>351</v>
      </c>
      <c r="H199" s="29">
        <v>0.3</v>
      </c>
      <c r="I199" s="30">
        <v>3.54</v>
      </c>
      <c r="J199" s="30">
        <v>1.06</v>
      </c>
    </row>
    <row r="200" spans="1:10" ht="24" customHeight="1" x14ac:dyDescent="0.25">
      <c r="A200" s="31" t="s">
        <v>190</v>
      </c>
      <c r="B200" s="32" t="s">
        <v>373</v>
      </c>
      <c r="C200" s="31" t="s">
        <v>106</v>
      </c>
      <c r="D200" s="31" t="s">
        <v>374</v>
      </c>
      <c r="E200" s="231" t="s">
        <v>193</v>
      </c>
      <c r="F200" s="231"/>
      <c r="G200" s="33" t="s">
        <v>108</v>
      </c>
      <c r="H200" s="34">
        <v>1</v>
      </c>
      <c r="I200" s="35">
        <v>43.85</v>
      </c>
      <c r="J200" s="35">
        <v>43.85</v>
      </c>
    </row>
    <row r="201" spans="1:10" ht="24" customHeight="1" x14ac:dyDescent="0.25">
      <c r="A201" s="31" t="s">
        <v>190</v>
      </c>
      <c r="B201" s="32" t="s">
        <v>375</v>
      </c>
      <c r="C201" s="31" t="s">
        <v>106</v>
      </c>
      <c r="D201" s="31" t="s">
        <v>376</v>
      </c>
      <c r="E201" s="231" t="s">
        <v>193</v>
      </c>
      <c r="F201" s="231"/>
      <c r="G201" s="33" t="s">
        <v>356</v>
      </c>
      <c r="H201" s="34">
        <v>4.5999999999999999E-2</v>
      </c>
      <c r="I201" s="35">
        <v>59.47</v>
      </c>
      <c r="J201" s="35">
        <v>2.73</v>
      </c>
    </row>
    <row r="202" spans="1:10" ht="24" customHeight="1" x14ac:dyDescent="0.25">
      <c r="A202" s="31" t="s">
        <v>190</v>
      </c>
      <c r="B202" s="32" t="s">
        <v>362</v>
      </c>
      <c r="C202" s="31" t="s">
        <v>76</v>
      </c>
      <c r="D202" s="31" t="s">
        <v>363</v>
      </c>
      <c r="E202" s="231" t="s">
        <v>364</v>
      </c>
      <c r="F202" s="231"/>
      <c r="G202" s="33" t="s">
        <v>187</v>
      </c>
      <c r="H202" s="34">
        <v>0.3</v>
      </c>
      <c r="I202" s="35">
        <v>14.62</v>
      </c>
      <c r="J202" s="35">
        <v>4.38</v>
      </c>
    </row>
    <row r="203" spans="1:10" ht="24" customHeight="1" x14ac:dyDescent="0.25">
      <c r="A203" s="31" t="s">
        <v>190</v>
      </c>
      <c r="B203" s="32" t="s">
        <v>365</v>
      </c>
      <c r="C203" s="31" t="s">
        <v>76</v>
      </c>
      <c r="D203" s="31" t="s">
        <v>366</v>
      </c>
      <c r="E203" s="231" t="s">
        <v>364</v>
      </c>
      <c r="F203" s="231"/>
      <c r="G203" s="33" t="s">
        <v>187</v>
      </c>
      <c r="H203" s="34">
        <v>0.3</v>
      </c>
      <c r="I203" s="35">
        <v>10.59</v>
      </c>
      <c r="J203" s="35">
        <v>3.17</v>
      </c>
    </row>
    <row r="204" spans="1:10" x14ac:dyDescent="0.25">
      <c r="A204" s="36"/>
      <c r="B204" s="36"/>
      <c r="C204" s="36"/>
      <c r="D204" s="36"/>
      <c r="E204" s="36" t="s">
        <v>200</v>
      </c>
      <c r="F204" s="37">
        <v>4.0270961999999999</v>
      </c>
      <c r="G204" s="36" t="s">
        <v>201</v>
      </c>
      <c r="H204" s="37">
        <v>3.52</v>
      </c>
      <c r="I204" s="36" t="s">
        <v>202</v>
      </c>
      <c r="J204" s="37">
        <v>7.55</v>
      </c>
    </row>
    <row r="205" spans="1:10" x14ac:dyDescent="0.25">
      <c r="A205" s="36"/>
      <c r="B205" s="36"/>
      <c r="C205" s="36"/>
      <c r="D205" s="36"/>
      <c r="E205" s="36" t="s">
        <v>203</v>
      </c>
      <c r="F205" s="37">
        <v>16</v>
      </c>
      <c r="G205" s="36"/>
      <c r="H205" s="230" t="s">
        <v>204</v>
      </c>
      <c r="I205" s="230"/>
      <c r="J205" s="37">
        <v>72.23</v>
      </c>
    </row>
    <row r="206" spans="1:10" ht="30" customHeight="1" thickBot="1" x14ac:dyDescent="0.3">
      <c r="A206" s="23"/>
      <c r="B206" s="23"/>
      <c r="C206" s="23"/>
      <c r="D206" s="23"/>
      <c r="E206" s="23"/>
      <c r="F206" s="23"/>
      <c r="G206" s="23" t="s">
        <v>205</v>
      </c>
      <c r="H206" s="38">
        <v>12</v>
      </c>
      <c r="I206" s="23" t="s">
        <v>206</v>
      </c>
      <c r="J206" s="39">
        <v>866.76</v>
      </c>
    </row>
    <row r="207" spans="1:10" ht="1.1499999999999999" customHeight="1" thickTop="1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</row>
    <row r="208" spans="1:10" ht="18" customHeight="1" x14ac:dyDescent="0.25">
      <c r="A208" s="14" t="s">
        <v>118</v>
      </c>
      <c r="B208" s="15" t="s">
        <v>41</v>
      </c>
      <c r="C208" s="14" t="s">
        <v>42</v>
      </c>
      <c r="D208" s="14" t="s">
        <v>43</v>
      </c>
      <c r="E208" s="227" t="s">
        <v>181</v>
      </c>
      <c r="F208" s="227"/>
      <c r="G208" s="16" t="s">
        <v>44</v>
      </c>
      <c r="H208" s="15" t="s">
        <v>45</v>
      </c>
      <c r="I208" s="15" t="s">
        <v>46</v>
      </c>
      <c r="J208" s="15" t="s">
        <v>48</v>
      </c>
    </row>
    <row r="209" spans="1:10" ht="24" customHeight="1" x14ac:dyDescent="0.25">
      <c r="A209" s="17" t="s">
        <v>182</v>
      </c>
      <c r="B209" s="18" t="s">
        <v>119</v>
      </c>
      <c r="C209" s="17" t="s">
        <v>106</v>
      </c>
      <c r="D209" s="17" t="s">
        <v>120</v>
      </c>
      <c r="E209" s="228" t="s">
        <v>347</v>
      </c>
      <c r="F209" s="228"/>
      <c r="G209" s="19" t="s">
        <v>108</v>
      </c>
      <c r="H209" s="25">
        <v>1</v>
      </c>
      <c r="I209" s="20">
        <v>119.98</v>
      </c>
      <c r="J209" s="20">
        <v>119.98</v>
      </c>
    </row>
    <row r="210" spans="1:10" ht="24" customHeight="1" x14ac:dyDescent="0.25">
      <c r="A210" s="26" t="s">
        <v>184</v>
      </c>
      <c r="B210" s="27" t="s">
        <v>348</v>
      </c>
      <c r="C210" s="26" t="s">
        <v>106</v>
      </c>
      <c r="D210" s="26" t="s">
        <v>349</v>
      </c>
      <c r="E210" s="229" t="s">
        <v>350</v>
      </c>
      <c r="F210" s="229"/>
      <c r="G210" s="28" t="s">
        <v>351</v>
      </c>
      <c r="H210" s="29">
        <v>0.27</v>
      </c>
      <c r="I210" s="30">
        <v>3.47</v>
      </c>
      <c r="J210" s="30">
        <v>0.93</v>
      </c>
    </row>
    <row r="211" spans="1:10" ht="24" customHeight="1" x14ac:dyDescent="0.25">
      <c r="A211" s="26" t="s">
        <v>184</v>
      </c>
      <c r="B211" s="27" t="s">
        <v>352</v>
      </c>
      <c r="C211" s="26" t="s">
        <v>106</v>
      </c>
      <c r="D211" s="26" t="s">
        <v>353</v>
      </c>
      <c r="E211" s="229" t="s">
        <v>350</v>
      </c>
      <c r="F211" s="229"/>
      <c r="G211" s="28" t="s">
        <v>351</v>
      </c>
      <c r="H211" s="29">
        <v>0.27</v>
      </c>
      <c r="I211" s="30">
        <v>3.54</v>
      </c>
      <c r="J211" s="30">
        <v>0.95</v>
      </c>
    </row>
    <row r="212" spans="1:10" ht="24" customHeight="1" x14ac:dyDescent="0.25">
      <c r="A212" s="31" t="s">
        <v>190</v>
      </c>
      <c r="B212" s="32" t="s">
        <v>354</v>
      </c>
      <c r="C212" s="31" t="s">
        <v>106</v>
      </c>
      <c r="D212" s="31" t="s">
        <v>355</v>
      </c>
      <c r="E212" s="231" t="s">
        <v>193</v>
      </c>
      <c r="F212" s="231"/>
      <c r="G212" s="33" t="s">
        <v>356</v>
      </c>
      <c r="H212" s="34">
        <v>0.05</v>
      </c>
      <c r="I212" s="35">
        <v>67.819999999999993</v>
      </c>
      <c r="J212" s="35">
        <v>3.39</v>
      </c>
    </row>
    <row r="213" spans="1:10" ht="24" customHeight="1" x14ac:dyDescent="0.25">
      <c r="A213" s="31" t="s">
        <v>190</v>
      </c>
      <c r="B213" s="32" t="s">
        <v>357</v>
      </c>
      <c r="C213" s="31" t="s">
        <v>106</v>
      </c>
      <c r="D213" s="31" t="s">
        <v>358</v>
      </c>
      <c r="E213" s="231" t="s">
        <v>193</v>
      </c>
      <c r="F213" s="231"/>
      <c r="G213" s="33" t="s">
        <v>359</v>
      </c>
      <c r="H213" s="34">
        <v>0.08</v>
      </c>
      <c r="I213" s="35">
        <v>65.319999999999993</v>
      </c>
      <c r="J213" s="35">
        <v>5.22</v>
      </c>
    </row>
    <row r="214" spans="1:10" ht="24" customHeight="1" x14ac:dyDescent="0.25">
      <c r="A214" s="31" t="s">
        <v>190</v>
      </c>
      <c r="B214" s="32" t="s">
        <v>377</v>
      </c>
      <c r="C214" s="31" t="s">
        <v>106</v>
      </c>
      <c r="D214" s="31" t="s">
        <v>378</v>
      </c>
      <c r="E214" s="231" t="s">
        <v>193</v>
      </c>
      <c r="F214" s="231"/>
      <c r="G214" s="33" t="s">
        <v>108</v>
      </c>
      <c r="H214" s="34">
        <v>1</v>
      </c>
      <c r="I214" s="35">
        <v>84.75</v>
      </c>
      <c r="J214" s="35">
        <v>84.75</v>
      </c>
    </row>
    <row r="215" spans="1:10" ht="24" customHeight="1" x14ac:dyDescent="0.25">
      <c r="A215" s="31" t="s">
        <v>190</v>
      </c>
      <c r="B215" s="32" t="s">
        <v>298</v>
      </c>
      <c r="C215" s="31" t="s">
        <v>76</v>
      </c>
      <c r="D215" s="31" t="s">
        <v>299</v>
      </c>
      <c r="E215" s="231" t="s">
        <v>193</v>
      </c>
      <c r="F215" s="231"/>
      <c r="G215" s="33" t="s">
        <v>103</v>
      </c>
      <c r="H215" s="34">
        <v>1</v>
      </c>
      <c r="I215" s="35">
        <v>17.95</v>
      </c>
      <c r="J215" s="35">
        <v>17.95</v>
      </c>
    </row>
    <row r="216" spans="1:10" ht="24" customHeight="1" x14ac:dyDescent="0.25">
      <c r="A216" s="31" t="s">
        <v>190</v>
      </c>
      <c r="B216" s="32" t="s">
        <v>362</v>
      </c>
      <c r="C216" s="31" t="s">
        <v>76</v>
      </c>
      <c r="D216" s="31" t="s">
        <v>363</v>
      </c>
      <c r="E216" s="231" t="s">
        <v>364</v>
      </c>
      <c r="F216" s="231"/>
      <c r="G216" s="33" t="s">
        <v>187</v>
      </c>
      <c r="H216" s="34">
        <v>0.27</v>
      </c>
      <c r="I216" s="35">
        <v>14.62</v>
      </c>
      <c r="J216" s="35">
        <v>3.94</v>
      </c>
    </row>
    <row r="217" spans="1:10" ht="24" customHeight="1" x14ac:dyDescent="0.25">
      <c r="A217" s="31" t="s">
        <v>190</v>
      </c>
      <c r="B217" s="32" t="s">
        <v>365</v>
      </c>
      <c r="C217" s="31" t="s">
        <v>76</v>
      </c>
      <c r="D217" s="31" t="s">
        <v>366</v>
      </c>
      <c r="E217" s="231" t="s">
        <v>364</v>
      </c>
      <c r="F217" s="231"/>
      <c r="G217" s="33" t="s">
        <v>187</v>
      </c>
      <c r="H217" s="34">
        <v>0.27</v>
      </c>
      <c r="I217" s="35">
        <v>10.59</v>
      </c>
      <c r="J217" s="35">
        <v>2.85</v>
      </c>
    </row>
    <row r="218" spans="1:10" x14ac:dyDescent="0.25">
      <c r="A218" s="36"/>
      <c r="B218" s="36"/>
      <c r="C218" s="36"/>
      <c r="D218" s="36"/>
      <c r="E218" s="36" t="s">
        <v>200</v>
      </c>
      <c r="F218" s="37">
        <v>3.6217196999999999</v>
      </c>
      <c r="G218" s="36" t="s">
        <v>201</v>
      </c>
      <c r="H218" s="37">
        <v>3.17</v>
      </c>
      <c r="I218" s="36" t="s">
        <v>202</v>
      </c>
      <c r="J218" s="37">
        <v>6.79</v>
      </c>
    </row>
    <row r="219" spans="1:10" x14ac:dyDescent="0.25">
      <c r="A219" s="36"/>
      <c r="B219" s="36"/>
      <c r="C219" s="36"/>
      <c r="D219" s="36"/>
      <c r="E219" s="36" t="s">
        <v>203</v>
      </c>
      <c r="F219" s="37">
        <v>34.15</v>
      </c>
      <c r="G219" s="36"/>
      <c r="H219" s="230" t="s">
        <v>204</v>
      </c>
      <c r="I219" s="230"/>
      <c r="J219" s="37">
        <v>154.13</v>
      </c>
    </row>
    <row r="220" spans="1:10" ht="30" customHeight="1" thickBot="1" x14ac:dyDescent="0.3">
      <c r="A220" s="23"/>
      <c r="B220" s="23"/>
      <c r="C220" s="23"/>
      <c r="D220" s="23"/>
      <c r="E220" s="23"/>
      <c r="F220" s="23"/>
      <c r="G220" s="23" t="s">
        <v>205</v>
      </c>
      <c r="H220" s="38">
        <v>8</v>
      </c>
      <c r="I220" s="23" t="s">
        <v>206</v>
      </c>
      <c r="J220" s="39">
        <v>1233.04</v>
      </c>
    </row>
    <row r="221" spans="1:10" ht="1.1499999999999999" customHeight="1" thickTop="1" x14ac:dyDescent="0.25">
      <c r="A221" s="40"/>
      <c r="B221" s="40"/>
      <c r="C221" s="40"/>
      <c r="D221" s="40"/>
      <c r="E221" s="40"/>
      <c r="F221" s="40"/>
      <c r="G221" s="40"/>
      <c r="H221" s="40"/>
      <c r="I221" s="40"/>
      <c r="J221" s="40"/>
    </row>
    <row r="222" spans="1:10" ht="18" customHeight="1" x14ac:dyDescent="0.25">
      <c r="A222" s="14" t="s">
        <v>121</v>
      </c>
      <c r="B222" s="15" t="s">
        <v>41</v>
      </c>
      <c r="C222" s="14" t="s">
        <v>42</v>
      </c>
      <c r="D222" s="14" t="s">
        <v>43</v>
      </c>
      <c r="E222" s="227" t="s">
        <v>181</v>
      </c>
      <c r="F222" s="227"/>
      <c r="G222" s="16" t="s">
        <v>44</v>
      </c>
      <c r="H222" s="15" t="s">
        <v>45</v>
      </c>
      <c r="I222" s="15" t="s">
        <v>46</v>
      </c>
      <c r="J222" s="15" t="s">
        <v>48</v>
      </c>
    </row>
    <row r="223" spans="1:10" ht="24" customHeight="1" x14ac:dyDescent="0.25">
      <c r="A223" s="17" t="s">
        <v>182</v>
      </c>
      <c r="B223" s="18" t="s">
        <v>122</v>
      </c>
      <c r="C223" s="17" t="s">
        <v>106</v>
      </c>
      <c r="D223" s="17" t="s">
        <v>123</v>
      </c>
      <c r="E223" s="228" t="s">
        <v>347</v>
      </c>
      <c r="F223" s="228"/>
      <c r="G223" s="19" t="s">
        <v>108</v>
      </c>
      <c r="H223" s="25">
        <v>1</v>
      </c>
      <c r="I223" s="20">
        <v>545.23</v>
      </c>
      <c r="J223" s="20">
        <v>545.23</v>
      </c>
    </row>
    <row r="224" spans="1:10" ht="24" customHeight="1" x14ac:dyDescent="0.25">
      <c r="A224" s="26" t="s">
        <v>184</v>
      </c>
      <c r="B224" s="27" t="s">
        <v>348</v>
      </c>
      <c r="C224" s="26" t="s">
        <v>106</v>
      </c>
      <c r="D224" s="26" t="s">
        <v>349</v>
      </c>
      <c r="E224" s="229" t="s">
        <v>350</v>
      </c>
      <c r="F224" s="229"/>
      <c r="G224" s="28" t="s">
        <v>351</v>
      </c>
      <c r="H224" s="29">
        <v>0.3</v>
      </c>
      <c r="I224" s="30">
        <v>3.47</v>
      </c>
      <c r="J224" s="30">
        <v>1.04</v>
      </c>
    </row>
    <row r="225" spans="1:10" ht="24" customHeight="1" x14ac:dyDescent="0.25">
      <c r="A225" s="26" t="s">
        <v>184</v>
      </c>
      <c r="B225" s="27" t="s">
        <v>352</v>
      </c>
      <c r="C225" s="26" t="s">
        <v>106</v>
      </c>
      <c r="D225" s="26" t="s">
        <v>353</v>
      </c>
      <c r="E225" s="229" t="s">
        <v>350</v>
      </c>
      <c r="F225" s="229"/>
      <c r="G225" s="28" t="s">
        <v>351</v>
      </c>
      <c r="H225" s="29">
        <v>0.3</v>
      </c>
      <c r="I225" s="30">
        <v>3.54</v>
      </c>
      <c r="J225" s="30">
        <v>1.06</v>
      </c>
    </row>
    <row r="226" spans="1:10" ht="24" customHeight="1" x14ac:dyDescent="0.25">
      <c r="A226" s="31" t="s">
        <v>190</v>
      </c>
      <c r="B226" s="32" t="s">
        <v>354</v>
      </c>
      <c r="C226" s="31" t="s">
        <v>106</v>
      </c>
      <c r="D226" s="31" t="s">
        <v>355</v>
      </c>
      <c r="E226" s="231" t="s">
        <v>193</v>
      </c>
      <c r="F226" s="231"/>
      <c r="G226" s="33" t="s">
        <v>356</v>
      </c>
      <c r="H226" s="34">
        <v>0.06</v>
      </c>
      <c r="I226" s="35">
        <v>67.819999999999993</v>
      </c>
      <c r="J226" s="35">
        <v>4.0599999999999996</v>
      </c>
    </row>
    <row r="227" spans="1:10" ht="24" customHeight="1" x14ac:dyDescent="0.25">
      <c r="A227" s="31" t="s">
        <v>190</v>
      </c>
      <c r="B227" s="32" t="s">
        <v>357</v>
      </c>
      <c r="C227" s="31" t="s">
        <v>106</v>
      </c>
      <c r="D227" s="31" t="s">
        <v>358</v>
      </c>
      <c r="E227" s="231" t="s">
        <v>193</v>
      </c>
      <c r="F227" s="231"/>
      <c r="G227" s="33" t="s">
        <v>359</v>
      </c>
      <c r="H227" s="34">
        <v>0.09</v>
      </c>
      <c r="I227" s="35">
        <v>65.319999999999993</v>
      </c>
      <c r="J227" s="35">
        <v>5.87</v>
      </c>
    </row>
    <row r="228" spans="1:10" ht="24" customHeight="1" x14ac:dyDescent="0.25">
      <c r="A228" s="31" t="s">
        <v>190</v>
      </c>
      <c r="B228" s="32" t="s">
        <v>362</v>
      </c>
      <c r="C228" s="31" t="s">
        <v>76</v>
      </c>
      <c r="D228" s="31" t="s">
        <v>363</v>
      </c>
      <c r="E228" s="231" t="s">
        <v>364</v>
      </c>
      <c r="F228" s="231"/>
      <c r="G228" s="33" t="s">
        <v>187</v>
      </c>
      <c r="H228" s="34">
        <v>0.3</v>
      </c>
      <c r="I228" s="35">
        <v>14.62</v>
      </c>
      <c r="J228" s="35">
        <v>4.38</v>
      </c>
    </row>
    <row r="229" spans="1:10" ht="24" customHeight="1" x14ac:dyDescent="0.25">
      <c r="A229" s="31" t="s">
        <v>190</v>
      </c>
      <c r="B229" s="32" t="s">
        <v>379</v>
      </c>
      <c r="C229" s="31" t="s">
        <v>76</v>
      </c>
      <c r="D229" s="31" t="s">
        <v>380</v>
      </c>
      <c r="E229" s="231" t="s">
        <v>193</v>
      </c>
      <c r="F229" s="231"/>
      <c r="G229" s="33" t="s">
        <v>103</v>
      </c>
      <c r="H229" s="34">
        <v>1</v>
      </c>
      <c r="I229" s="35">
        <v>525.65</v>
      </c>
      <c r="J229" s="35">
        <v>525.65</v>
      </c>
    </row>
    <row r="230" spans="1:10" ht="24" customHeight="1" x14ac:dyDescent="0.25">
      <c r="A230" s="31" t="s">
        <v>190</v>
      </c>
      <c r="B230" s="32" t="s">
        <v>365</v>
      </c>
      <c r="C230" s="31" t="s">
        <v>76</v>
      </c>
      <c r="D230" s="31" t="s">
        <v>366</v>
      </c>
      <c r="E230" s="231" t="s">
        <v>364</v>
      </c>
      <c r="F230" s="231"/>
      <c r="G230" s="33" t="s">
        <v>187</v>
      </c>
      <c r="H230" s="34">
        <v>0.3</v>
      </c>
      <c r="I230" s="35">
        <v>10.59</v>
      </c>
      <c r="J230" s="35">
        <v>3.17</v>
      </c>
    </row>
    <row r="231" spans="1:10" x14ac:dyDescent="0.25">
      <c r="A231" s="36"/>
      <c r="B231" s="36"/>
      <c r="C231" s="36"/>
      <c r="D231" s="36"/>
      <c r="E231" s="36" t="s">
        <v>200</v>
      </c>
      <c r="F231" s="37">
        <v>4.0270961999999999</v>
      </c>
      <c r="G231" s="36" t="s">
        <v>201</v>
      </c>
      <c r="H231" s="37">
        <v>3.52</v>
      </c>
      <c r="I231" s="36" t="s">
        <v>202</v>
      </c>
      <c r="J231" s="37">
        <v>7.55</v>
      </c>
    </row>
    <row r="232" spans="1:10" x14ac:dyDescent="0.25">
      <c r="A232" s="36"/>
      <c r="B232" s="36"/>
      <c r="C232" s="36"/>
      <c r="D232" s="36"/>
      <c r="E232" s="36" t="s">
        <v>203</v>
      </c>
      <c r="F232" s="37">
        <v>155.22</v>
      </c>
      <c r="G232" s="36"/>
      <c r="H232" s="230" t="s">
        <v>204</v>
      </c>
      <c r="I232" s="230"/>
      <c r="J232" s="37">
        <v>700.45</v>
      </c>
    </row>
    <row r="233" spans="1:10" ht="30" customHeight="1" thickBot="1" x14ac:dyDescent="0.3">
      <c r="A233" s="23"/>
      <c r="B233" s="23"/>
      <c r="C233" s="23"/>
      <c r="D233" s="23"/>
      <c r="E233" s="23"/>
      <c r="F233" s="23"/>
      <c r="G233" s="23" t="s">
        <v>205</v>
      </c>
      <c r="H233" s="38">
        <v>8</v>
      </c>
      <c r="I233" s="23" t="s">
        <v>206</v>
      </c>
      <c r="J233" s="39">
        <v>5603.6</v>
      </c>
    </row>
    <row r="234" spans="1:10" ht="1.1499999999999999" customHeight="1" thickTop="1" x14ac:dyDescent="0.25">
      <c r="A234" s="40"/>
      <c r="B234" s="40"/>
      <c r="C234" s="40"/>
      <c r="D234" s="40"/>
      <c r="E234" s="40"/>
      <c r="F234" s="40"/>
      <c r="G234" s="40"/>
      <c r="H234" s="40"/>
      <c r="I234" s="40"/>
      <c r="J234" s="40"/>
    </row>
    <row r="235" spans="1:10" ht="18" customHeight="1" x14ac:dyDescent="0.25">
      <c r="A235" s="14" t="s">
        <v>124</v>
      </c>
      <c r="B235" s="15" t="s">
        <v>41</v>
      </c>
      <c r="C235" s="14" t="s">
        <v>42</v>
      </c>
      <c r="D235" s="14" t="s">
        <v>43</v>
      </c>
      <c r="E235" s="227" t="s">
        <v>181</v>
      </c>
      <c r="F235" s="227"/>
      <c r="G235" s="16" t="s">
        <v>44</v>
      </c>
      <c r="H235" s="15" t="s">
        <v>45</v>
      </c>
      <c r="I235" s="15" t="s">
        <v>46</v>
      </c>
      <c r="J235" s="15" t="s">
        <v>48</v>
      </c>
    </row>
    <row r="236" spans="1:10" ht="48" customHeight="1" x14ac:dyDescent="0.25">
      <c r="A236" s="17" t="s">
        <v>182</v>
      </c>
      <c r="B236" s="18" t="s">
        <v>125</v>
      </c>
      <c r="C236" s="17" t="s">
        <v>76</v>
      </c>
      <c r="D236" s="17" t="s">
        <v>126</v>
      </c>
      <c r="E236" s="228" t="s">
        <v>313</v>
      </c>
      <c r="F236" s="228"/>
      <c r="G236" s="19" t="s">
        <v>103</v>
      </c>
      <c r="H236" s="25">
        <v>1</v>
      </c>
      <c r="I236" s="20">
        <v>197.16</v>
      </c>
      <c r="J236" s="20">
        <v>197.16</v>
      </c>
    </row>
    <row r="237" spans="1:10" ht="24" customHeight="1" x14ac:dyDescent="0.25">
      <c r="A237" s="26" t="s">
        <v>184</v>
      </c>
      <c r="B237" s="27" t="s">
        <v>286</v>
      </c>
      <c r="C237" s="26" t="s">
        <v>76</v>
      </c>
      <c r="D237" s="26" t="s">
        <v>287</v>
      </c>
      <c r="E237" s="229" t="s">
        <v>275</v>
      </c>
      <c r="F237" s="229"/>
      <c r="G237" s="28" t="s">
        <v>187</v>
      </c>
      <c r="H237" s="29">
        <v>0.23</v>
      </c>
      <c r="I237" s="30">
        <v>16.989999999999998</v>
      </c>
      <c r="J237" s="30">
        <v>3.9</v>
      </c>
    </row>
    <row r="238" spans="1:10" ht="24" customHeight="1" x14ac:dyDescent="0.25">
      <c r="A238" s="26" t="s">
        <v>184</v>
      </c>
      <c r="B238" s="27" t="s">
        <v>288</v>
      </c>
      <c r="C238" s="26" t="s">
        <v>76</v>
      </c>
      <c r="D238" s="26" t="s">
        <v>289</v>
      </c>
      <c r="E238" s="229" t="s">
        <v>275</v>
      </c>
      <c r="F238" s="229"/>
      <c r="G238" s="28" t="s">
        <v>187</v>
      </c>
      <c r="H238" s="29">
        <v>0.23</v>
      </c>
      <c r="I238" s="30">
        <v>20.7</v>
      </c>
      <c r="J238" s="30">
        <v>4.76</v>
      </c>
    </row>
    <row r="239" spans="1:10" ht="24" customHeight="1" x14ac:dyDescent="0.25">
      <c r="A239" s="31" t="s">
        <v>190</v>
      </c>
      <c r="B239" s="32" t="s">
        <v>381</v>
      </c>
      <c r="C239" s="31" t="s">
        <v>76</v>
      </c>
      <c r="D239" s="31" t="s">
        <v>382</v>
      </c>
      <c r="E239" s="231" t="s">
        <v>193</v>
      </c>
      <c r="F239" s="231"/>
      <c r="G239" s="33" t="s">
        <v>103</v>
      </c>
      <c r="H239" s="34">
        <v>1</v>
      </c>
      <c r="I239" s="35">
        <v>13.79</v>
      </c>
      <c r="J239" s="35">
        <v>13.79</v>
      </c>
    </row>
    <row r="240" spans="1:10" ht="24" customHeight="1" x14ac:dyDescent="0.25">
      <c r="A240" s="31" t="s">
        <v>190</v>
      </c>
      <c r="B240" s="32" t="s">
        <v>383</v>
      </c>
      <c r="C240" s="31" t="s">
        <v>76</v>
      </c>
      <c r="D240" s="31" t="s">
        <v>384</v>
      </c>
      <c r="E240" s="231" t="s">
        <v>193</v>
      </c>
      <c r="F240" s="231"/>
      <c r="G240" s="33" t="s">
        <v>103</v>
      </c>
      <c r="H240" s="34">
        <v>1</v>
      </c>
      <c r="I240" s="35">
        <v>3.4</v>
      </c>
      <c r="J240" s="35">
        <v>3.4</v>
      </c>
    </row>
    <row r="241" spans="1:10" ht="24" customHeight="1" x14ac:dyDescent="0.25">
      <c r="A241" s="31" t="s">
        <v>190</v>
      </c>
      <c r="B241" s="32" t="s">
        <v>385</v>
      </c>
      <c r="C241" s="31" t="s">
        <v>76</v>
      </c>
      <c r="D241" s="31" t="s">
        <v>386</v>
      </c>
      <c r="E241" s="231" t="s">
        <v>193</v>
      </c>
      <c r="F241" s="231"/>
      <c r="G241" s="33" t="s">
        <v>103</v>
      </c>
      <c r="H241" s="34">
        <v>1</v>
      </c>
      <c r="I241" s="35">
        <v>167.76</v>
      </c>
      <c r="J241" s="35">
        <v>167.76</v>
      </c>
    </row>
    <row r="242" spans="1:10" ht="36" customHeight="1" x14ac:dyDescent="0.25">
      <c r="A242" s="31" t="s">
        <v>190</v>
      </c>
      <c r="B242" s="32" t="s">
        <v>300</v>
      </c>
      <c r="C242" s="31" t="s">
        <v>76</v>
      </c>
      <c r="D242" s="31" t="s">
        <v>301</v>
      </c>
      <c r="E242" s="231" t="s">
        <v>193</v>
      </c>
      <c r="F242" s="231"/>
      <c r="G242" s="33" t="s">
        <v>103</v>
      </c>
      <c r="H242" s="34">
        <v>0.14000000000000001</v>
      </c>
      <c r="I242" s="35">
        <v>25.38</v>
      </c>
      <c r="J242" s="35">
        <v>3.55</v>
      </c>
    </row>
    <row r="243" spans="1:10" x14ac:dyDescent="0.25">
      <c r="A243" s="36"/>
      <c r="B243" s="36"/>
      <c r="C243" s="36"/>
      <c r="D243" s="36"/>
      <c r="E243" s="36" t="s">
        <v>200</v>
      </c>
      <c r="F243" s="37">
        <v>3.1790057606144657</v>
      </c>
      <c r="G243" s="36" t="s">
        <v>201</v>
      </c>
      <c r="H243" s="37">
        <v>2.78</v>
      </c>
      <c r="I243" s="36" t="s">
        <v>202</v>
      </c>
      <c r="J243" s="37">
        <v>5.96</v>
      </c>
    </row>
    <row r="244" spans="1:10" x14ac:dyDescent="0.25">
      <c r="A244" s="36"/>
      <c r="B244" s="36"/>
      <c r="C244" s="36"/>
      <c r="D244" s="36"/>
      <c r="E244" s="36" t="s">
        <v>203</v>
      </c>
      <c r="F244" s="37">
        <v>56.13</v>
      </c>
      <c r="G244" s="36"/>
      <c r="H244" s="230" t="s">
        <v>204</v>
      </c>
      <c r="I244" s="230"/>
      <c r="J244" s="37">
        <v>253.29</v>
      </c>
    </row>
    <row r="245" spans="1:10" ht="30" customHeight="1" thickBot="1" x14ac:dyDescent="0.3">
      <c r="A245" s="23"/>
      <c r="B245" s="23"/>
      <c r="C245" s="23"/>
      <c r="D245" s="23"/>
      <c r="E245" s="23"/>
      <c r="F245" s="23"/>
      <c r="G245" s="23" t="s">
        <v>205</v>
      </c>
      <c r="H245" s="38">
        <v>20</v>
      </c>
      <c r="I245" s="23" t="s">
        <v>206</v>
      </c>
      <c r="J245" s="39">
        <v>5065.8</v>
      </c>
    </row>
    <row r="246" spans="1:10" ht="1.1499999999999999" customHeight="1" thickTop="1" x14ac:dyDescent="0.25">
      <c r="A246" s="40"/>
      <c r="B246" s="40"/>
      <c r="C246" s="40"/>
      <c r="D246" s="40"/>
      <c r="E246" s="40"/>
      <c r="F246" s="40"/>
      <c r="G246" s="40"/>
      <c r="H246" s="40"/>
      <c r="I246" s="40"/>
      <c r="J246" s="40"/>
    </row>
    <row r="247" spans="1:10" ht="18" customHeight="1" x14ac:dyDescent="0.25">
      <c r="A247" s="14" t="s">
        <v>127</v>
      </c>
      <c r="B247" s="15" t="s">
        <v>41</v>
      </c>
      <c r="C247" s="14" t="s">
        <v>42</v>
      </c>
      <c r="D247" s="14" t="s">
        <v>43</v>
      </c>
      <c r="E247" s="227" t="s">
        <v>181</v>
      </c>
      <c r="F247" s="227"/>
      <c r="G247" s="16" t="s">
        <v>44</v>
      </c>
      <c r="H247" s="15" t="s">
        <v>45</v>
      </c>
      <c r="I247" s="15" t="s">
        <v>46</v>
      </c>
      <c r="J247" s="15" t="s">
        <v>48</v>
      </c>
    </row>
    <row r="248" spans="1:10" ht="36" customHeight="1" x14ac:dyDescent="0.25">
      <c r="A248" s="17" t="s">
        <v>182</v>
      </c>
      <c r="B248" s="18" t="s">
        <v>128</v>
      </c>
      <c r="C248" s="17" t="s">
        <v>76</v>
      </c>
      <c r="D248" s="17" t="s">
        <v>129</v>
      </c>
      <c r="E248" s="228" t="s">
        <v>313</v>
      </c>
      <c r="F248" s="228"/>
      <c r="G248" s="19" t="s">
        <v>103</v>
      </c>
      <c r="H248" s="25">
        <v>1</v>
      </c>
      <c r="I248" s="20">
        <v>175.99</v>
      </c>
      <c r="J248" s="20">
        <v>175.99</v>
      </c>
    </row>
    <row r="249" spans="1:10" ht="24" customHeight="1" x14ac:dyDescent="0.25">
      <c r="A249" s="26" t="s">
        <v>184</v>
      </c>
      <c r="B249" s="27" t="s">
        <v>286</v>
      </c>
      <c r="C249" s="26" t="s">
        <v>76</v>
      </c>
      <c r="D249" s="26" t="s">
        <v>287</v>
      </c>
      <c r="E249" s="229" t="s">
        <v>275</v>
      </c>
      <c r="F249" s="229"/>
      <c r="G249" s="28" t="s">
        <v>187</v>
      </c>
      <c r="H249" s="29">
        <v>0.23</v>
      </c>
      <c r="I249" s="30">
        <v>16.989999999999998</v>
      </c>
      <c r="J249" s="30">
        <v>3.9</v>
      </c>
    </row>
    <row r="250" spans="1:10" ht="24" customHeight="1" x14ac:dyDescent="0.25">
      <c r="A250" s="26" t="s">
        <v>184</v>
      </c>
      <c r="B250" s="27" t="s">
        <v>288</v>
      </c>
      <c r="C250" s="26" t="s">
        <v>76</v>
      </c>
      <c r="D250" s="26" t="s">
        <v>289</v>
      </c>
      <c r="E250" s="229" t="s">
        <v>275</v>
      </c>
      <c r="F250" s="229"/>
      <c r="G250" s="28" t="s">
        <v>187</v>
      </c>
      <c r="H250" s="29">
        <v>0.23</v>
      </c>
      <c r="I250" s="30">
        <v>20.7</v>
      </c>
      <c r="J250" s="30">
        <v>4.76</v>
      </c>
    </row>
    <row r="251" spans="1:10" ht="24" customHeight="1" x14ac:dyDescent="0.25">
      <c r="A251" s="31" t="s">
        <v>190</v>
      </c>
      <c r="B251" s="32" t="s">
        <v>381</v>
      </c>
      <c r="C251" s="31" t="s">
        <v>76</v>
      </c>
      <c r="D251" s="31" t="s">
        <v>382</v>
      </c>
      <c r="E251" s="231" t="s">
        <v>193</v>
      </c>
      <c r="F251" s="231"/>
      <c r="G251" s="33" t="s">
        <v>103</v>
      </c>
      <c r="H251" s="34">
        <v>2</v>
      </c>
      <c r="I251" s="35">
        <v>13.79</v>
      </c>
      <c r="J251" s="35">
        <v>27.58</v>
      </c>
    </row>
    <row r="252" spans="1:10" ht="36" customHeight="1" x14ac:dyDescent="0.25">
      <c r="A252" s="31" t="s">
        <v>190</v>
      </c>
      <c r="B252" s="32" t="s">
        <v>300</v>
      </c>
      <c r="C252" s="31" t="s">
        <v>76</v>
      </c>
      <c r="D252" s="31" t="s">
        <v>301</v>
      </c>
      <c r="E252" s="231" t="s">
        <v>193</v>
      </c>
      <c r="F252" s="231"/>
      <c r="G252" s="33" t="s">
        <v>103</v>
      </c>
      <c r="H252" s="34">
        <v>0.14000000000000001</v>
      </c>
      <c r="I252" s="35">
        <v>25.38</v>
      </c>
      <c r="J252" s="35">
        <v>3.55</v>
      </c>
    </row>
    <row r="253" spans="1:10" ht="24" customHeight="1" x14ac:dyDescent="0.25">
      <c r="A253" s="31" t="s">
        <v>190</v>
      </c>
      <c r="B253" s="32" t="s">
        <v>387</v>
      </c>
      <c r="C253" s="31" t="s">
        <v>76</v>
      </c>
      <c r="D253" s="31" t="s">
        <v>388</v>
      </c>
      <c r="E253" s="231" t="s">
        <v>193</v>
      </c>
      <c r="F253" s="231"/>
      <c r="G253" s="33" t="s">
        <v>103</v>
      </c>
      <c r="H253" s="34">
        <v>1</v>
      </c>
      <c r="I253" s="35">
        <v>136.19999999999999</v>
      </c>
      <c r="J253" s="35">
        <v>136.19999999999999</v>
      </c>
    </row>
    <row r="254" spans="1:10" x14ac:dyDescent="0.25">
      <c r="A254" s="36"/>
      <c r="B254" s="36"/>
      <c r="C254" s="36"/>
      <c r="D254" s="36"/>
      <c r="E254" s="36" t="s">
        <v>200</v>
      </c>
      <c r="F254" s="37">
        <v>3.1790057606144657</v>
      </c>
      <c r="G254" s="36" t="s">
        <v>201</v>
      </c>
      <c r="H254" s="37">
        <v>2.78</v>
      </c>
      <c r="I254" s="36" t="s">
        <v>202</v>
      </c>
      <c r="J254" s="37">
        <v>5.96</v>
      </c>
    </row>
    <row r="255" spans="1:10" x14ac:dyDescent="0.25">
      <c r="A255" s="36"/>
      <c r="B255" s="36"/>
      <c r="C255" s="36"/>
      <c r="D255" s="36"/>
      <c r="E255" s="36" t="s">
        <v>203</v>
      </c>
      <c r="F255" s="37">
        <v>50.1</v>
      </c>
      <c r="G255" s="36"/>
      <c r="H255" s="230" t="s">
        <v>204</v>
      </c>
      <c r="I255" s="230"/>
      <c r="J255" s="37">
        <v>226.09</v>
      </c>
    </row>
    <row r="256" spans="1:10" ht="30" customHeight="1" thickBot="1" x14ac:dyDescent="0.3">
      <c r="A256" s="23"/>
      <c r="B256" s="23"/>
      <c r="C256" s="23"/>
      <c r="D256" s="23"/>
      <c r="E256" s="23"/>
      <c r="F256" s="23"/>
      <c r="G256" s="23" t="s">
        <v>205</v>
      </c>
      <c r="H256" s="38">
        <v>2</v>
      </c>
      <c r="I256" s="23" t="s">
        <v>206</v>
      </c>
      <c r="J256" s="39">
        <v>452.18</v>
      </c>
    </row>
    <row r="257" spans="1:10" ht="1.1499999999999999" customHeight="1" thickTop="1" x14ac:dyDescent="0.25">
      <c r="A257" s="40"/>
      <c r="B257" s="40"/>
      <c r="C257" s="40"/>
      <c r="D257" s="40"/>
      <c r="E257" s="40"/>
      <c r="F257" s="40"/>
      <c r="G257" s="40"/>
      <c r="H257" s="40"/>
      <c r="I257" s="40"/>
      <c r="J257" s="40"/>
    </row>
    <row r="258" spans="1:10" ht="18" customHeight="1" x14ac:dyDescent="0.25">
      <c r="A258" s="14" t="s">
        <v>130</v>
      </c>
      <c r="B258" s="15" t="s">
        <v>41</v>
      </c>
      <c r="C258" s="14" t="s">
        <v>42</v>
      </c>
      <c r="D258" s="14" t="s">
        <v>43</v>
      </c>
      <c r="E258" s="227" t="s">
        <v>181</v>
      </c>
      <c r="F258" s="227"/>
      <c r="G258" s="16" t="s">
        <v>44</v>
      </c>
      <c r="H258" s="15" t="s">
        <v>45</v>
      </c>
      <c r="I258" s="15" t="s">
        <v>46</v>
      </c>
      <c r="J258" s="15" t="s">
        <v>48</v>
      </c>
    </row>
    <row r="259" spans="1:10" ht="36" customHeight="1" x14ac:dyDescent="0.25">
      <c r="A259" s="17" t="s">
        <v>182</v>
      </c>
      <c r="B259" s="18" t="s">
        <v>131</v>
      </c>
      <c r="C259" s="17" t="s">
        <v>106</v>
      </c>
      <c r="D259" s="17" t="s">
        <v>132</v>
      </c>
      <c r="E259" s="228" t="s">
        <v>389</v>
      </c>
      <c r="F259" s="228"/>
      <c r="G259" s="19" t="s">
        <v>133</v>
      </c>
      <c r="H259" s="25">
        <v>1</v>
      </c>
      <c r="I259" s="20">
        <v>16.510000000000002</v>
      </c>
      <c r="J259" s="20">
        <v>16.510000000000002</v>
      </c>
    </row>
    <row r="260" spans="1:10" ht="24" customHeight="1" x14ac:dyDescent="0.25">
      <c r="A260" s="26" t="s">
        <v>184</v>
      </c>
      <c r="B260" s="27" t="s">
        <v>352</v>
      </c>
      <c r="C260" s="26" t="s">
        <v>106</v>
      </c>
      <c r="D260" s="26" t="s">
        <v>353</v>
      </c>
      <c r="E260" s="229" t="s">
        <v>350</v>
      </c>
      <c r="F260" s="229"/>
      <c r="G260" s="28" t="s">
        <v>351</v>
      </c>
      <c r="H260" s="29">
        <v>0.44</v>
      </c>
      <c r="I260" s="30">
        <v>3.54</v>
      </c>
      <c r="J260" s="30">
        <v>1.55</v>
      </c>
    </row>
    <row r="261" spans="1:10" ht="24" customHeight="1" x14ac:dyDescent="0.25">
      <c r="A261" s="31" t="s">
        <v>190</v>
      </c>
      <c r="B261" s="32" t="s">
        <v>390</v>
      </c>
      <c r="C261" s="31" t="s">
        <v>106</v>
      </c>
      <c r="D261" s="31" t="s">
        <v>391</v>
      </c>
      <c r="E261" s="231" t="s">
        <v>193</v>
      </c>
      <c r="F261" s="231"/>
      <c r="G261" s="33" t="s">
        <v>133</v>
      </c>
      <c r="H261" s="34">
        <v>1</v>
      </c>
      <c r="I261" s="35">
        <v>10.31</v>
      </c>
      <c r="J261" s="35">
        <v>10.31</v>
      </c>
    </row>
    <row r="262" spans="1:10" ht="24" customHeight="1" x14ac:dyDescent="0.25">
      <c r="A262" s="31" t="s">
        <v>190</v>
      </c>
      <c r="B262" s="32" t="s">
        <v>365</v>
      </c>
      <c r="C262" s="31" t="s">
        <v>76</v>
      </c>
      <c r="D262" s="31" t="s">
        <v>366</v>
      </c>
      <c r="E262" s="231" t="s">
        <v>364</v>
      </c>
      <c r="F262" s="231"/>
      <c r="G262" s="33" t="s">
        <v>187</v>
      </c>
      <c r="H262" s="34">
        <v>0.44</v>
      </c>
      <c r="I262" s="35">
        <v>10.59</v>
      </c>
      <c r="J262" s="35">
        <v>4.6500000000000004</v>
      </c>
    </row>
    <row r="263" spans="1:10" x14ac:dyDescent="0.25">
      <c r="A263" s="36"/>
      <c r="B263" s="36"/>
      <c r="C263" s="36"/>
      <c r="D263" s="36"/>
      <c r="E263" s="36" t="s">
        <v>200</v>
      </c>
      <c r="F263" s="37">
        <v>2.4802645999999999</v>
      </c>
      <c r="G263" s="36" t="s">
        <v>201</v>
      </c>
      <c r="H263" s="37">
        <v>2.17</v>
      </c>
      <c r="I263" s="36" t="s">
        <v>202</v>
      </c>
      <c r="J263" s="37">
        <v>4.6500000000000004</v>
      </c>
    </row>
    <row r="264" spans="1:10" x14ac:dyDescent="0.25">
      <c r="A264" s="36"/>
      <c r="B264" s="36"/>
      <c r="C264" s="36"/>
      <c r="D264" s="36"/>
      <c r="E264" s="36" t="s">
        <v>203</v>
      </c>
      <c r="F264" s="37">
        <v>4.7</v>
      </c>
      <c r="G264" s="36"/>
      <c r="H264" s="230" t="s">
        <v>204</v>
      </c>
      <c r="I264" s="230"/>
      <c r="J264" s="37">
        <v>21.21</v>
      </c>
    </row>
    <row r="265" spans="1:10" ht="30" customHeight="1" thickBot="1" x14ac:dyDescent="0.3">
      <c r="A265" s="23"/>
      <c r="B265" s="23"/>
      <c r="C265" s="23"/>
      <c r="D265" s="23"/>
      <c r="E265" s="23"/>
      <c r="F265" s="23"/>
      <c r="G265" s="23" t="s">
        <v>205</v>
      </c>
      <c r="H265" s="38">
        <v>102.7</v>
      </c>
      <c r="I265" s="23" t="s">
        <v>206</v>
      </c>
      <c r="J265" s="39">
        <v>2178.2600000000002</v>
      </c>
    </row>
    <row r="266" spans="1:10" ht="1.1499999999999999" customHeight="1" thickTop="1" x14ac:dyDescent="0.25">
      <c r="A266" s="40"/>
      <c r="B266" s="40"/>
      <c r="C266" s="40"/>
      <c r="D266" s="40"/>
      <c r="E266" s="40"/>
      <c r="F266" s="40"/>
      <c r="G266" s="40"/>
      <c r="H266" s="40"/>
      <c r="I266" s="40"/>
      <c r="J266" s="40"/>
    </row>
    <row r="267" spans="1:10" ht="18" customHeight="1" x14ac:dyDescent="0.25">
      <c r="A267" s="14" t="s">
        <v>134</v>
      </c>
      <c r="B267" s="15" t="s">
        <v>41</v>
      </c>
      <c r="C267" s="14" t="s">
        <v>42</v>
      </c>
      <c r="D267" s="14" t="s">
        <v>43</v>
      </c>
      <c r="E267" s="227" t="s">
        <v>181</v>
      </c>
      <c r="F267" s="227"/>
      <c r="G267" s="16" t="s">
        <v>44</v>
      </c>
      <c r="H267" s="15" t="s">
        <v>45</v>
      </c>
      <c r="I267" s="15" t="s">
        <v>46</v>
      </c>
      <c r="J267" s="15" t="s">
        <v>48</v>
      </c>
    </row>
    <row r="268" spans="1:10" ht="24" customHeight="1" x14ac:dyDescent="0.25">
      <c r="A268" s="17" t="s">
        <v>182</v>
      </c>
      <c r="B268" s="18" t="s">
        <v>135</v>
      </c>
      <c r="C268" s="17" t="s">
        <v>76</v>
      </c>
      <c r="D268" s="17" t="s">
        <v>136</v>
      </c>
      <c r="E268" s="228" t="s">
        <v>285</v>
      </c>
      <c r="F268" s="228"/>
      <c r="G268" s="19" t="s">
        <v>70</v>
      </c>
      <c r="H268" s="25">
        <v>1</v>
      </c>
      <c r="I268" s="20">
        <v>129.72</v>
      </c>
      <c r="J268" s="20">
        <v>129.72</v>
      </c>
    </row>
    <row r="269" spans="1:10" ht="60" customHeight="1" x14ac:dyDescent="0.25">
      <c r="A269" s="26" t="s">
        <v>184</v>
      </c>
      <c r="B269" s="27" t="s">
        <v>314</v>
      </c>
      <c r="C269" s="26" t="s">
        <v>76</v>
      </c>
      <c r="D269" s="26" t="s">
        <v>315</v>
      </c>
      <c r="E269" s="229" t="s">
        <v>269</v>
      </c>
      <c r="F269" s="229"/>
      <c r="G269" s="28" t="s">
        <v>273</v>
      </c>
      <c r="H269" s="29">
        <v>4.3700000000000003E-2</v>
      </c>
      <c r="I269" s="30">
        <v>119.01</v>
      </c>
      <c r="J269" s="30">
        <v>5.2</v>
      </c>
    </row>
    <row r="270" spans="1:10" ht="60" customHeight="1" x14ac:dyDescent="0.25">
      <c r="A270" s="26" t="s">
        <v>184</v>
      </c>
      <c r="B270" s="27" t="s">
        <v>316</v>
      </c>
      <c r="C270" s="26" t="s">
        <v>76</v>
      </c>
      <c r="D270" s="26" t="s">
        <v>317</v>
      </c>
      <c r="E270" s="229" t="s">
        <v>269</v>
      </c>
      <c r="F270" s="229"/>
      <c r="G270" s="28" t="s">
        <v>270</v>
      </c>
      <c r="H270" s="29">
        <v>0.1903</v>
      </c>
      <c r="I270" s="30">
        <v>44.16</v>
      </c>
      <c r="J270" s="30">
        <v>8.4</v>
      </c>
    </row>
    <row r="271" spans="1:10" ht="24" customHeight="1" x14ac:dyDescent="0.25">
      <c r="A271" s="26" t="s">
        <v>184</v>
      </c>
      <c r="B271" s="27" t="s">
        <v>276</v>
      </c>
      <c r="C271" s="26" t="s">
        <v>76</v>
      </c>
      <c r="D271" s="26" t="s">
        <v>277</v>
      </c>
      <c r="E271" s="229" t="s">
        <v>275</v>
      </c>
      <c r="F271" s="229"/>
      <c r="G271" s="28" t="s">
        <v>187</v>
      </c>
      <c r="H271" s="29">
        <v>6.8599999999999994E-2</v>
      </c>
      <c r="I271" s="30">
        <v>21.31</v>
      </c>
      <c r="J271" s="30">
        <v>1.46</v>
      </c>
    </row>
    <row r="272" spans="1:10" ht="24" customHeight="1" x14ac:dyDescent="0.25">
      <c r="A272" s="26" t="s">
        <v>184</v>
      </c>
      <c r="B272" s="27" t="s">
        <v>274</v>
      </c>
      <c r="C272" s="26" t="s">
        <v>76</v>
      </c>
      <c r="D272" s="26" t="s">
        <v>189</v>
      </c>
      <c r="E272" s="229" t="s">
        <v>275</v>
      </c>
      <c r="F272" s="229"/>
      <c r="G272" s="28" t="s">
        <v>187</v>
      </c>
      <c r="H272" s="29">
        <v>0.2059</v>
      </c>
      <c r="I272" s="30">
        <v>17.09</v>
      </c>
      <c r="J272" s="30">
        <v>3.51</v>
      </c>
    </row>
    <row r="273" spans="1:10" ht="24" customHeight="1" x14ac:dyDescent="0.25">
      <c r="A273" s="31" t="s">
        <v>190</v>
      </c>
      <c r="B273" s="32" t="s">
        <v>392</v>
      </c>
      <c r="C273" s="31" t="s">
        <v>76</v>
      </c>
      <c r="D273" s="31" t="s">
        <v>393</v>
      </c>
      <c r="E273" s="231" t="s">
        <v>193</v>
      </c>
      <c r="F273" s="231"/>
      <c r="G273" s="33" t="s">
        <v>70</v>
      </c>
      <c r="H273" s="34">
        <v>1.1000000000000001</v>
      </c>
      <c r="I273" s="35">
        <v>101.05</v>
      </c>
      <c r="J273" s="35">
        <v>111.15</v>
      </c>
    </row>
    <row r="274" spans="1:10" x14ac:dyDescent="0.25">
      <c r="A274" s="36"/>
      <c r="B274" s="36"/>
      <c r="C274" s="36"/>
      <c r="D274" s="36"/>
      <c r="E274" s="36" t="s">
        <v>200</v>
      </c>
      <c r="F274" s="37">
        <v>3.7550672071687647</v>
      </c>
      <c r="G274" s="36" t="s">
        <v>201</v>
      </c>
      <c r="H274" s="37">
        <v>3.28</v>
      </c>
      <c r="I274" s="36" t="s">
        <v>202</v>
      </c>
      <c r="J274" s="37">
        <v>7.04</v>
      </c>
    </row>
    <row r="275" spans="1:10" x14ac:dyDescent="0.25">
      <c r="A275" s="36"/>
      <c r="B275" s="36"/>
      <c r="C275" s="36"/>
      <c r="D275" s="36"/>
      <c r="E275" s="36" t="s">
        <v>203</v>
      </c>
      <c r="F275" s="37">
        <v>36.93</v>
      </c>
      <c r="G275" s="36"/>
      <c r="H275" s="230" t="s">
        <v>204</v>
      </c>
      <c r="I275" s="230"/>
      <c r="J275" s="37">
        <v>166.65</v>
      </c>
    </row>
    <row r="276" spans="1:10" ht="30" customHeight="1" thickBot="1" x14ac:dyDescent="0.3">
      <c r="A276" s="23"/>
      <c r="B276" s="23"/>
      <c r="C276" s="23"/>
      <c r="D276" s="23"/>
      <c r="E276" s="23"/>
      <c r="F276" s="23"/>
      <c r="G276" s="23" t="s">
        <v>205</v>
      </c>
      <c r="H276" s="38">
        <v>8.3000000000000007</v>
      </c>
      <c r="I276" s="23" t="s">
        <v>206</v>
      </c>
      <c r="J276" s="39">
        <v>1383.19</v>
      </c>
    </row>
    <row r="277" spans="1:10" ht="1.1499999999999999" customHeight="1" thickTop="1" x14ac:dyDescent="0.25">
      <c r="A277" s="40"/>
      <c r="B277" s="40"/>
      <c r="C277" s="40"/>
      <c r="D277" s="40"/>
      <c r="E277" s="40"/>
      <c r="F277" s="40"/>
      <c r="G277" s="40"/>
      <c r="H277" s="40"/>
      <c r="I277" s="40"/>
      <c r="J277" s="40"/>
    </row>
    <row r="278" spans="1:10" ht="24" customHeight="1" x14ac:dyDescent="0.25">
      <c r="A278" s="50" t="s">
        <v>137</v>
      </c>
      <c r="B278" s="50"/>
      <c r="C278" s="50"/>
      <c r="D278" s="50" t="s">
        <v>138</v>
      </c>
      <c r="E278" s="50"/>
      <c r="F278" s="232"/>
      <c r="G278" s="232"/>
      <c r="H278" s="51"/>
      <c r="I278" s="50"/>
      <c r="J278" s="52">
        <v>176085.16</v>
      </c>
    </row>
    <row r="279" spans="1:10" ht="18" customHeight="1" x14ac:dyDescent="0.25">
      <c r="A279" s="14" t="s">
        <v>139</v>
      </c>
      <c r="B279" s="15" t="s">
        <v>41</v>
      </c>
      <c r="C279" s="14" t="s">
        <v>42</v>
      </c>
      <c r="D279" s="14" t="s">
        <v>43</v>
      </c>
      <c r="E279" s="227" t="s">
        <v>181</v>
      </c>
      <c r="F279" s="227"/>
      <c r="G279" s="16" t="s">
        <v>44</v>
      </c>
      <c r="H279" s="15" t="s">
        <v>45</v>
      </c>
      <c r="I279" s="15" t="s">
        <v>46</v>
      </c>
      <c r="J279" s="15" t="s">
        <v>48</v>
      </c>
    </row>
    <row r="280" spans="1:10" ht="24" customHeight="1" x14ac:dyDescent="0.25">
      <c r="A280" s="17" t="s">
        <v>182</v>
      </c>
      <c r="B280" s="18" t="s">
        <v>140</v>
      </c>
      <c r="C280" s="17" t="s">
        <v>54</v>
      </c>
      <c r="D280" s="17" t="s">
        <v>141</v>
      </c>
      <c r="E280" s="228" t="s">
        <v>183</v>
      </c>
      <c r="F280" s="228"/>
      <c r="G280" s="19" t="s">
        <v>90</v>
      </c>
      <c r="H280" s="25">
        <v>1</v>
      </c>
      <c r="I280" s="20">
        <v>340.02</v>
      </c>
      <c r="J280" s="20">
        <v>340.02</v>
      </c>
    </row>
    <row r="281" spans="1:10" ht="24" customHeight="1" x14ac:dyDescent="0.25">
      <c r="A281" s="26" t="s">
        <v>184</v>
      </c>
      <c r="B281" s="27" t="s">
        <v>394</v>
      </c>
      <c r="C281" s="26" t="s">
        <v>54</v>
      </c>
      <c r="D281" s="26" t="s">
        <v>395</v>
      </c>
      <c r="E281" s="229" t="s">
        <v>183</v>
      </c>
      <c r="F281" s="229"/>
      <c r="G281" s="28" t="s">
        <v>90</v>
      </c>
      <c r="H281" s="29">
        <v>1</v>
      </c>
      <c r="I281" s="30">
        <v>1.83</v>
      </c>
      <c r="J281" s="30">
        <v>1.83</v>
      </c>
    </row>
    <row r="282" spans="1:10" ht="24" customHeight="1" x14ac:dyDescent="0.25">
      <c r="A282" s="26" t="s">
        <v>184</v>
      </c>
      <c r="B282" s="27" t="s">
        <v>281</v>
      </c>
      <c r="C282" s="26" t="s">
        <v>54</v>
      </c>
      <c r="D282" s="26" t="s">
        <v>282</v>
      </c>
      <c r="E282" s="229" t="s">
        <v>183</v>
      </c>
      <c r="F282" s="229"/>
      <c r="G282" s="28" t="s">
        <v>70</v>
      </c>
      <c r="H282" s="29">
        <v>0.09</v>
      </c>
      <c r="I282" s="30">
        <v>51.21</v>
      </c>
      <c r="J282" s="30">
        <v>4.5999999999999996</v>
      </c>
    </row>
    <row r="283" spans="1:10" ht="24" customHeight="1" x14ac:dyDescent="0.25">
      <c r="A283" s="26" t="s">
        <v>184</v>
      </c>
      <c r="B283" s="27" t="s">
        <v>279</v>
      </c>
      <c r="C283" s="26" t="s">
        <v>54</v>
      </c>
      <c r="D283" s="26" t="s">
        <v>280</v>
      </c>
      <c r="E283" s="229" t="s">
        <v>183</v>
      </c>
      <c r="F283" s="229"/>
      <c r="G283" s="28" t="s">
        <v>70</v>
      </c>
      <c r="H283" s="29">
        <v>0.09</v>
      </c>
      <c r="I283" s="30">
        <v>92</v>
      </c>
      <c r="J283" s="30">
        <v>8.2799999999999994</v>
      </c>
    </row>
    <row r="284" spans="1:10" ht="24" customHeight="1" x14ac:dyDescent="0.25">
      <c r="A284" s="26" t="s">
        <v>184</v>
      </c>
      <c r="B284" s="27" t="s">
        <v>396</v>
      </c>
      <c r="C284" s="26" t="s">
        <v>54</v>
      </c>
      <c r="D284" s="26" t="s">
        <v>397</v>
      </c>
      <c r="E284" s="229" t="s">
        <v>183</v>
      </c>
      <c r="F284" s="229"/>
      <c r="G284" s="28" t="s">
        <v>70</v>
      </c>
      <c r="H284" s="29">
        <v>8.9999999999999993E-3</v>
      </c>
      <c r="I284" s="30">
        <v>3181.73</v>
      </c>
      <c r="J284" s="30">
        <v>28.63</v>
      </c>
    </row>
    <row r="285" spans="1:10" ht="24" customHeight="1" x14ac:dyDescent="0.25">
      <c r="A285" s="26" t="s">
        <v>184</v>
      </c>
      <c r="B285" s="27" t="s">
        <v>398</v>
      </c>
      <c r="C285" s="26" t="s">
        <v>54</v>
      </c>
      <c r="D285" s="26" t="s">
        <v>399</v>
      </c>
      <c r="E285" s="229" t="s">
        <v>183</v>
      </c>
      <c r="F285" s="229"/>
      <c r="G285" s="28" t="s">
        <v>56</v>
      </c>
      <c r="H285" s="29">
        <v>1</v>
      </c>
      <c r="I285" s="30">
        <v>67.83</v>
      </c>
      <c r="J285" s="30">
        <v>67.83</v>
      </c>
    </row>
    <row r="286" spans="1:10" ht="24" customHeight="1" x14ac:dyDescent="0.25">
      <c r="A286" s="26" t="s">
        <v>184</v>
      </c>
      <c r="B286" s="27" t="s">
        <v>400</v>
      </c>
      <c r="C286" s="26" t="s">
        <v>54</v>
      </c>
      <c r="D286" s="26" t="s">
        <v>401</v>
      </c>
      <c r="E286" s="229" t="s">
        <v>183</v>
      </c>
      <c r="F286" s="229"/>
      <c r="G286" s="28" t="s">
        <v>70</v>
      </c>
      <c r="H286" s="29">
        <v>0.09</v>
      </c>
      <c r="I286" s="30">
        <v>613.42999999999995</v>
      </c>
      <c r="J286" s="30">
        <v>55.2</v>
      </c>
    </row>
    <row r="287" spans="1:10" ht="24" customHeight="1" x14ac:dyDescent="0.25">
      <c r="A287" s="26" t="s">
        <v>184</v>
      </c>
      <c r="B287" s="27" t="s">
        <v>402</v>
      </c>
      <c r="C287" s="26" t="s">
        <v>54</v>
      </c>
      <c r="D287" s="26" t="s">
        <v>403</v>
      </c>
      <c r="E287" s="229" t="s">
        <v>183</v>
      </c>
      <c r="F287" s="229"/>
      <c r="G287" s="28" t="s">
        <v>56</v>
      </c>
      <c r="H287" s="29">
        <v>2.1</v>
      </c>
      <c r="I287" s="30">
        <v>10.8</v>
      </c>
      <c r="J287" s="30">
        <v>22.68</v>
      </c>
    </row>
    <row r="288" spans="1:10" ht="24" customHeight="1" x14ac:dyDescent="0.25">
      <c r="A288" s="26" t="s">
        <v>184</v>
      </c>
      <c r="B288" s="27" t="s">
        <v>404</v>
      </c>
      <c r="C288" s="26" t="s">
        <v>54</v>
      </c>
      <c r="D288" s="26" t="s">
        <v>405</v>
      </c>
      <c r="E288" s="229" t="s">
        <v>183</v>
      </c>
      <c r="F288" s="229"/>
      <c r="G288" s="28" t="s">
        <v>56</v>
      </c>
      <c r="H288" s="29">
        <v>2.1</v>
      </c>
      <c r="I288" s="30">
        <v>43.96</v>
      </c>
      <c r="J288" s="30">
        <v>92.31</v>
      </c>
    </row>
    <row r="289" spans="1:10" ht="24" customHeight="1" x14ac:dyDescent="0.25">
      <c r="A289" s="26" t="s">
        <v>184</v>
      </c>
      <c r="B289" s="27" t="s">
        <v>406</v>
      </c>
      <c r="C289" s="26" t="s">
        <v>54</v>
      </c>
      <c r="D289" s="26" t="s">
        <v>407</v>
      </c>
      <c r="E289" s="229" t="s">
        <v>183</v>
      </c>
      <c r="F289" s="229"/>
      <c r="G289" s="28" t="s">
        <v>56</v>
      </c>
      <c r="H289" s="29">
        <v>2.1</v>
      </c>
      <c r="I289" s="30">
        <v>14.9</v>
      </c>
      <c r="J289" s="30">
        <v>31.29</v>
      </c>
    </row>
    <row r="290" spans="1:10" ht="24" customHeight="1" x14ac:dyDescent="0.25">
      <c r="A290" s="26" t="s">
        <v>184</v>
      </c>
      <c r="B290" s="27" t="s">
        <v>408</v>
      </c>
      <c r="C290" s="26" t="s">
        <v>54</v>
      </c>
      <c r="D290" s="26" t="s">
        <v>409</v>
      </c>
      <c r="E290" s="229" t="s">
        <v>183</v>
      </c>
      <c r="F290" s="229"/>
      <c r="G290" s="28" t="s">
        <v>70</v>
      </c>
      <c r="H290" s="29">
        <v>2.3E-2</v>
      </c>
      <c r="I290" s="30">
        <v>1190.02</v>
      </c>
      <c r="J290" s="30">
        <v>27.37</v>
      </c>
    </row>
    <row r="291" spans="1:10" x14ac:dyDescent="0.25">
      <c r="A291" s="36"/>
      <c r="B291" s="36"/>
      <c r="C291" s="36"/>
      <c r="D291" s="36"/>
      <c r="E291" s="36" t="s">
        <v>200</v>
      </c>
      <c r="F291" s="37">
        <v>73.623853211009177</v>
      </c>
      <c r="G291" s="36" t="s">
        <v>201</v>
      </c>
      <c r="H291" s="37">
        <v>64.41</v>
      </c>
      <c r="I291" s="36" t="s">
        <v>202</v>
      </c>
      <c r="J291" s="37">
        <v>138.03</v>
      </c>
    </row>
    <row r="292" spans="1:10" x14ac:dyDescent="0.25">
      <c r="A292" s="36"/>
      <c r="B292" s="36"/>
      <c r="C292" s="36"/>
      <c r="D292" s="36"/>
      <c r="E292" s="36" t="s">
        <v>203</v>
      </c>
      <c r="F292" s="37">
        <v>96.8</v>
      </c>
      <c r="G292" s="36"/>
      <c r="H292" s="230" t="s">
        <v>204</v>
      </c>
      <c r="I292" s="230"/>
      <c r="J292" s="37">
        <v>436.82</v>
      </c>
    </row>
    <row r="293" spans="1:10" ht="30" customHeight="1" thickBot="1" x14ac:dyDescent="0.3">
      <c r="A293" s="23"/>
      <c r="B293" s="23"/>
      <c r="C293" s="23"/>
      <c r="D293" s="23"/>
      <c r="E293" s="23"/>
      <c r="F293" s="23"/>
      <c r="G293" s="23" t="s">
        <v>205</v>
      </c>
      <c r="H293" s="38">
        <v>251.2</v>
      </c>
      <c r="I293" s="23" t="s">
        <v>206</v>
      </c>
      <c r="J293" s="39">
        <v>109729.18</v>
      </c>
    </row>
    <row r="294" spans="1:10" ht="1.1499999999999999" customHeight="1" thickTop="1" x14ac:dyDescent="0.25">
      <c r="A294" s="40"/>
      <c r="B294" s="40"/>
      <c r="C294" s="40"/>
      <c r="D294" s="40"/>
      <c r="E294" s="40"/>
      <c r="F294" s="40"/>
      <c r="G294" s="40"/>
      <c r="H294" s="40"/>
      <c r="I294" s="40"/>
      <c r="J294" s="40"/>
    </row>
    <row r="295" spans="1:10" ht="18" customHeight="1" x14ac:dyDescent="0.25">
      <c r="A295" s="14" t="s">
        <v>142</v>
      </c>
      <c r="B295" s="15" t="s">
        <v>41</v>
      </c>
      <c r="C295" s="14" t="s">
        <v>42</v>
      </c>
      <c r="D295" s="14" t="s">
        <v>43</v>
      </c>
      <c r="E295" s="227" t="s">
        <v>181</v>
      </c>
      <c r="F295" s="227"/>
      <c r="G295" s="16" t="s">
        <v>44</v>
      </c>
      <c r="H295" s="15" t="s">
        <v>45</v>
      </c>
      <c r="I295" s="15" t="s">
        <v>46</v>
      </c>
      <c r="J295" s="15" t="s">
        <v>48</v>
      </c>
    </row>
    <row r="296" spans="1:10" ht="60" customHeight="1" x14ac:dyDescent="0.25">
      <c r="A296" s="17" t="s">
        <v>182</v>
      </c>
      <c r="B296" s="18" t="s">
        <v>143</v>
      </c>
      <c r="C296" s="17" t="s">
        <v>76</v>
      </c>
      <c r="D296" s="17" t="s">
        <v>144</v>
      </c>
      <c r="E296" s="228" t="s">
        <v>410</v>
      </c>
      <c r="F296" s="228"/>
      <c r="G296" s="19" t="s">
        <v>56</v>
      </c>
      <c r="H296" s="25">
        <v>1</v>
      </c>
      <c r="I296" s="20">
        <v>171.35</v>
      </c>
      <c r="J296" s="20">
        <v>171.35</v>
      </c>
    </row>
    <row r="297" spans="1:10" ht="36" customHeight="1" x14ac:dyDescent="0.25">
      <c r="A297" s="26" t="s">
        <v>184</v>
      </c>
      <c r="B297" s="27" t="s">
        <v>411</v>
      </c>
      <c r="C297" s="26" t="s">
        <v>76</v>
      </c>
      <c r="D297" s="26" t="s">
        <v>412</v>
      </c>
      <c r="E297" s="229" t="s">
        <v>266</v>
      </c>
      <c r="F297" s="229"/>
      <c r="G297" s="28" t="s">
        <v>70</v>
      </c>
      <c r="H297" s="29">
        <v>4.4999999999999997E-3</v>
      </c>
      <c r="I297" s="30">
        <v>388.52</v>
      </c>
      <c r="J297" s="30">
        <v>1.74</v>
      </c>
    </row>
    <row r="298" spans="1:10" ht="24" customHeight="1" x14ac:dyDescent="0.25">
      <c r="A298" s="26" t="s">
        <v>184</v>
      </c>
      <c r="B298" s="27" t="s">
        <v>274</v>
      </c>
      <c r="C298" s="26" t="s">
        <v>76</v>
      </c>
      <c r="D298" s="26" t="s">
        <v>189</v>
      </c>
      <c r="E298" s="229" t="s">
        <v>275</v>
      </c>
      <c r="F298" s="229"/>
      <c r="G298" s="28" t="s">
        <v>187</v>
      </c>
      <c r="H298" s="29">
        <v>0.99739999999999995</v>
      </c>
      <c r="I298" s="30">
        <v>17.09</v>
      </c>
      <c r="J298" s="30">
        <v>17.04</v>
      </c>
    </row>
    <row r="299" spans="1:10" ht="24" customHeight="1" x14ac:dyDescent="0.25">
      <c r="A299" s="26" t="s">
        <v>184</v>
      </c>
      <c r="B299" s="27" t="s">
        <v>413</v>
      </c>
      <c r="C299" s="26" t="s">
        <v>76</v>
      </c>
      <c r="D299" s="26" t="s">
        <v>414</v>
      </c>
      <c r="E299" s="229" t="s">
        <v>275</v>
      </c>
      <c r="F299" s="229"/>
      <c r="G299" s="28" t="s">
        <v>187</v>
      </c>
      <c r="H299" s="29">
        <v>0.97740000000000005</v>
      </c>
      <c r="I299" s="30">
        <v>21.19</v>
      </c>
      <c r="J299" s="30">
        <v>20.71</v>
      </c>
    </row>
    <row r="300" spans="1:10" ht="24" customHeight="1" x14ac:dyDescent="0.25">
      <c r="A300" s="31" t="s">
        <v>190</v>
      </c>
      <c r="B300" s="32" t="s">
        <v>415</v>
      </c>
      <c r="C300" s="31" t="s">
        <v>76</v>
      </c>
      <c r="D300" s="31" t="s">
        <v>416</v>
      </c>
      <c r="E300" s="231" t="s">
        <v>193</v>
      </c>
      <c r="F300" s="231"/>
      <c r="G300" s="33" t="s">
        <v>196</v>
      </c>
      <c r="H300" s="34">
        <v>7.9699999999999993E-2</v>
      </c>
      <c r="I300" s="35">
        <v>22.07</v>
      </c>
      <c r="J300" s="35">
        <v>1.75</v>
      </c>
    </row>
    <row r="301" spans="1:10" ht="24" customHeight="1" x14ac:dyDescent="0.25">
      <c r="A301" s="31" t="s">
        <v>190</v>
      </c>
      <c r="B301" s="32" t="s">
        <v>417</v>
      </c>
      <c r="C301" s="31" t="s">
        <v>76</v>
      </c>
      <c r="D301" s="31" t="s">
        <v>418</v>
      </c>
      <c r="E301" s="231" t="s">
        <v>193</v>
      </c>
      <c r="F301" s="231"/>
      <c r="G301" s="33" t="s">
        <v>196</v>
      </c>
      <c r="H301" s="34">
        <v>2.5000000000000001E-3</v>
      </c>
      <c r="I301" s="35">
        <v>28.78</v>
      </c>
      <c r="J301" s="35">
        <v>7.0000000000000007E-2</v>
      </c>
    </row>
    <row r="302" spans="1:10" ht="24" customHeight="1" x14ac:dyDescent="0.25">
      <c r="A302" s="31" t="s">
        <v>190</v>
      </c>
      <c r="B302" s="32" t="s">
        <v>419</v>
      </c>
      <c r="C302" s="31" t="s">
        <v>76</v>
      </c>
      <c r="D302" s="31" t="s">
        <v>420</v>
      </c>
      <c r="E302" s="231" t="s">
        <v>193</v>
      </c>
      <c r="F302" s="231"/>
      <c r="G302" s="33" t="s">
        <v>56</v>
      </c>
      <c r="H302" s="34">
        <v>1.0203</v>
      </c>
      <c r="I302" s="35">
        <v>26.59</v>
      </c>
      <c r="J302" s="35">
        <v>27.12</v>
      </c>
    </row>
    <row r="303" spans="1:10" ht="24" customHeight="1" x14ac:dyDescent="0.25">
      <c r="A303" s="31" t="s">
        <v>190</v>
      </c>
      <c r="B303" s="32" t="s">
        <v>421</v>
      </c>
      <c r="C303" s="31" t="s">
        <v>76</v>
      </c>
      <c r="D303" s="31" t="s">
        <v>422</v>
      </c>
      <c r="E303" s="231" t="s">
        <v>193</v>
      </c>
      <c r="F303" s="231"/>
      <c r="G303" s="33" t="s">
        <v>90</v>
      </c>
      <c r="H303" s="34">
        <v>0.61050000000000004</v>
      </c>
      <c r="I303" s="35">
        <v>91.09</v>
      </c>
      <c r="J303" s="35">
        <v>55.61</v>
      </c>
    </row>
    <row r="304" spans="1:10" ht="36" customHeight="1" x14ac:dyDescent="0.25">
      <c r="A304" s="31" t="s">
        <v>190</v>
      </c>
      <c r="B304" s="32" t="s">
        <v>423</v>
      </c>
      <c r="C304" s="31" t="s">
        <v>76</v>
      </c>
      <c r="D304" s="31" t="s">
        <v>424</v>
      </c>
      <c r="E304" s="231" t="s">
        <v>193</v>
      </c>
      <c r="F304" s="231"/>
      <c r="G304" s="33" t="s">
        <v>90</v>
      </c>
      <c r="H304" s="34">
        <v>0.87009999999999998</v>
      </c>
      <c r="I304" s="35">
        <v>54.38</v>
      </c>
      <c r="J304" s="35">
        <v>47.31</v>
      </c>
    </row>
    <row r="305" spans="1:10" x14ac:dyDescent="0.25">
      <c r="A305" s="36"/>
      <c r="B305" s="36"/>
      <c r="C305" s="36"/>
      <c r="D305" s="36"/>
      <c r="E305" s="36" t="s">
        <v>200</v>
      </c>
      <c r="F305" s="37">
        <v>13.516108384894389</v>
      </c>
      <c r="G305" s="36" t="s">
        <v>201</v>
      </c>
      <c r="H305" s="37">
        <v>11.82</v>
      </c>
      <c r="I305" s="36" t="s">
        <v>202</v>
      </c>
      <c r="J305" s="37">
        <v>25.34</v>
      </c>
    </row>
    <row r="306" spans="1:10" x14ac:dyDescent="0.25">
      <c r="A306" s="36"/>
      <c r="B306" s="36"/>
      <c r="C306" s="36"/>
      <c r="D306" s="36"/>
      <c r="E306" s="36" t="s">
        <v>203</v>
      </c>
      <c r="F306" s="37">
        <v>48.78</v>
      </c>
      <c r="G306" s="36"/>
      <c r="H306" s="230" t="s">
        <v>204</v>
      </c>
      <c r="I306" s="230"/>
      <c r="J306" s="37">
        <v>220.13</v>
      </c>
    </row>
    <row r="307" spans="1:10" ht="30" customHeight="1" thickBot="1" x14ac:dyDescent="0.3">
      <c r="A307" s="23"/>
      <c r="B307" s="23"/>
      <c r="C307" s="23"/>
      <c r="D307" s="23"/>
      <c r="E307" s="23"/>
      <c r="F307" s="23"/>
      <c r="G307" s="23" t="s">
        <v>205</v>
      </c>
      <c r="H307" s="38">
        <v>301.44</v>
      </c>
      <c r="I307" s="23" t="s">
        <v>206</v>
      </c>
      <c r="J307" s="39">
        <v>66355.98</v>
      </c>
    </row>
    <row r="308" spans="1:10" ht="1.1499999999999999" customHeight="1" thickTop="1" x14ac:dyDescent="0.25">
      <c r="A308" s="40"/>
      <c r="B308" s="40"/>
      <c r="C308" s="40"/>
      <c r="D308" s="40"/>
      <c r="E308" s="40"/>
      <c r="F308" s="40"/>
      <c r="G308" s="40"/>
      <c r="H308" s="40"/>
      <c r="I308" s="40"/>
      <c r="J308" s="40"/>
    </row>
    <row r="309" spans="1:10" ht="24" customHeight="1" x14ac:dyDescent="0.25">
      <c r="A309" s="50" t="s">
        <v>145</v>
      </c>
      <c r="B309" s="50"/>
      <c r="C309" s="50"/>
      <c r="D309" s="50" t="s">
        <v>146</v>
      </c>
      <c r="E309" s="50"/>
      <c r="F309" s="232"/>
      <c r="G309" s="232"/>
      <c r="H309" s="51"/>
      <c r="I309" s="50"/>
      <c r="J309" s="52">
        <v>9914.25</v>
      </c>
    </row>
    <row r="310" spans="1:10" ht="18" customHeight="1" x14ac:dyDescent="0.25">
      <c r="A310" s="14" t="s">
        <v>147</v>
      </c>
      <c r="B310" s="15" t="s">
        <v>41</v>
      </c>
      <c r="C310" s="14" t="s">
        <v>42</v>
      </c>
      <c r="D310" s="14" t="s">
        <v>43</v>
      </c>
      <c r="E310" s="227" t="s">
        <v>181</v>
      </c>
      <c r="F310" s="227"/>
      <c r="G310" s="16" t="s">
        <v>44</v>
      </c>
      <c r="H310" s="15" t="s">
        <v>45</v>
      </c>
      <c r="I310" s="15" t="s">
        <v>46</v>
      </c>
      <c r="J310" s="15" t="s">
        <v>48</v>
      </c>
    </row>
    <row r="311" spans="1:10" ht="24" customHeight="1" x14ac:dyDescent="0.25">
      <c r="A311" s="17" t="s">
        <v>182</v>
      </c>
      <c r="B311" s="18" t="s">
        <v>148</v>
      </c>
      <c r="C311" s="17" t="s">
        <v>54</v>
      </c>
      <c r="D311" s="17" t="s">
        <v>149</v>
      </c>
      <c r="E311" s="228" t="s">
        <v>183</v>
      </c>
      <c r="F311" s="228"/>
      <c r="G311" s="19" t="s">
        <v>56</v>
      </c>
      <c r="H311" s="25">
        <v>1</v>
      </c>
      <c r="I311" s="20">
        <v>438.48</v>
      </c>
      <c r="J311" s="20">
        <v>438.48</v>
      </c>
    </row>
    <row r="312" spans="1:10" ht="24" customHeight="1" x14ac:dyDescent="0.25">
      <c r="A312" s="26" t="s">
        <v>184</v>
      </c>
      <c r="B312" s="27" t="s">
        <v>425</v>
      </c>
      <c r="C312" s="26" t="s">
        <v>54</v>
      </c>
      <c r="D312" s="26" t="s">
        <v>277</v>
      </c>
      <c r="E312" s="229" t="s">
        <v>183</v>
      </c>
      <c r="F312" s="229"/>
      <c r="G312" s="28" t="s">
        <v>187</v>
      </c>
      <c r="H312" s="29">
        <v>1.85</v>
      </c>
      <c r="I312" s="30">
        <v>21.29</v>
      </c>
      <c r="J312" s="30">
        <v>39.380000000000003</v>
      </c>
    </row>
    <row r="313" spans="1:10" ht="24" customHeight="1" x14ac:dyDescent="0.25">
      <c r="A313" s="26" t="s">
        <v>184</v>
      </c>
      <c r="B313" s="27" t="s">
        <v>426</v>
      </c>
      <c r="C313" s="26" t="s">
        <v>54</v>
      </c>
      <c r="D313" s="26" t="s">
        <v>427</v>
      </c>
      <c r="E313" s="229" t="s">
        <v>183</v>
      </c>
      <c r="F313" s="229"/>
      <c r="G313" s="28" t="s">
        <v>187</v>
      </c>
      <c r="H313" s="29">
        <v>1.2</v>
      </c>
      <c r="I313" s="30">
        <v>17.13</v>
      </c>
      <c r="J313" s="30">
        <v>20.55</v>
      </c>
    </row>
    <row r="314" spans="1:10" ht="24" customHeight="1" x14ac:dyDescent="0.25">
      <c r="A314" s="26" t="s">
        <v>184</v>
      </c>
      <c r="B314" s="27" t="s">
        <v>428</v>
      </c>
      <c r="C314" s="26" t="s">
        <v>54</v>
      </c>
      <c r="D314" s="26" t="s">
        <v>429</v>
      </c>
      <c r="E314" s="229" t="s">
        <v>183</v>
      </c>
      <c r="F314" s="229"/>
      <c r="G314" s="28" t="s">
        <v>70</v>
      </c>
      <c r="H314" s="29">
        <v>0.05</v>
      </c>
      <c r="I314" s="30">
        <v>431.66</v>
      </c>
      <c r="J314" s="30">
        <v>21.58</v>
      </c>
    </row>
    <row r="315" spans="1:10" ht="24" customHeight="1" x14ac:dyDescent="0.25">
      <c r="A315" s="31" t="s">
        <v>190</v>
      </c>
      <c r="B315" s="32" t="s">
        <v>430</v>
      </c>
      <c r="C315" s="31" t="s">
        <v>54</v>
      </c>
      <c r="D315" s="31" t="s">
        <v>431</v>
      </c>
      <c r="E315" s="231" t="s">
        <v>193</v>
      </c>
      <c r="F315" s="231"/>
      <c r="G315" s="33" t="s">
        <v>56</v>
      </c>
      <c r="H315" s="34">
        <v>1</v>
      </c>
      <c r="I315" s="35">
        <v>356.97</v>
      </c>
      <c r="J315" s="35">
        <v>356.97</v>
      </c>
    </row>
    <row r="316" spans="1:10" x14ac:dyDescent="0.25">
      <c r="A316" s="36"/>
      <c r="B316" s="36"/>
      <c r="C316" s="36"/>
      <c r="D316" s="36"/>
      <c r="E316" s="36" t="s">
        <v>200</v>
      </c>
      <c r="F316" s="37">
        <v>23.78387027949648</v>
      </c>
      <c r="G316" s="36" t="s">
        <v>201</v>
      </c>
      <c r="H316" s="37">
        <v>20.81</v>
      </c>
      <c r="I316" s="36" t="s">
        <v>202</v>
      </c>
      <c r="J316" s="37">
        <v>44.59</v>
      </c>
    </row>
    <row r="317" spans="1:10" x14ac:dyDescent="0.25">
      <c r="A317" s="36"/>
      <c r="B317" s="36"/>
      <c r="C317" s="36"/>
      <c r="D317" s="36"/>
      <c r="E317" s="36" t="s">
        <v>203</v>
      </c>
      <c r="F317" s="37">
        <v>124.83</v>
      </c>
      <c r="G317" s="36"/>
      <c r="H317" s="230" t="s">
        <v>204</v>
      </c>
      <c r="I317" s="230"/>
      <c r="J317" s="37">
        <v>563.30999999999995</v>
      </c>
    </row>
    <row r="318" spans="1:10" ht="30" customHeight="1" thickBot="1" x14ac:dyDescent="0.3">
      <c r="A318" s="23"/>
      <c r="B318" s="23"/>
      <c r="C318" s="23"/>
      <c r="D318" s="23"/>
      <c r="E318" s="23"/>
      <c r="F318" s="23"/>
      <c r="G318" s="23" t="s">
        <v>205</v>
      </c>
      <c r="H318" s="38">
        <v>17.600000000000001</v>
      </c>
      <c r="I318" s="23" t="s">
        <v>206</v>
      </c>
      <c r="J318" s="39">
        <v>9914.25</v>
      </c>
    </row>
    <row r="319" spans="1:10" ht="1.1499999999999999" customHeight="1" thickTop="1" x14ac:dyDescent="0.25">
      <c r="A319" s="40"/>
      <c r="B319" s="40"/>
      <c r="C319" s="40"/>
      <c r="D319" s="40"/>
      <c r="E319" s="40"/>
      <c r="F319" s="40"/>
      <c r="G319" s="40"/>
      <c r="H319" s="40"/>
      <c r="I319" s="40"/>
      <c r="J319" s="40"/>
    </row>
    <row r="320" spans="1:10" ht="24" customHeight="1" x14ac:dyDescent="0.25">
      <c r="A320" s="50" t="s">
        <v>150</v>
      </c>
      <c r="B320" s="50"/>
      <c r="C320" s="50"/>
      <c r="D320" s="50" t="s">
        <v>151</v>
      </c>
      <c r="E320" s="50"/>
      <c r="F320" s="232"/>
      <c r="G320" s="232"/>
      <c r="H320" s="51"/>
      <c r="I320" s="50"/>
      <c r="J320" s="52">
        <v>162206.34</v>
      </c>
    </row>
    <row r="321" spans="1:10" ht="18" customHeight="1" x14ac:dyDescent="0.25">
      <c r="A321" s="14" t="s">
        <v>152</v>
      </c>
      <c r="B321" s="15" t="s">
        <v>41</v>
      </c>
      <c r="C321" s="14" t="s">
        <v>42</v>
      </c>
      <c r="D321" s="14" t="s">
        <v>43</v>
      </c>
      <c r="E321" s="227" t="s">
        <v>181</v>
      </c>
      <c r="F321" s="227"/>
      <c r="G321" s="16" t="s">
        <v>44</v>
      </c>
      <c r="H321" s="15" t="s">
        <v>45</v>
      </c>
      <c r="I321" s="15" t="s">
        <v>46</v>
      </c>
      <c r="J321" s="15" t="s">
        <v>48</v>
      </c>
    </row>
    <row r="322" spans="1:10" ht="36" customHeight="1" x14ac:dyDescent="0.25">
      <c r="A322" s="17" t="s">
        <v>182</v>
      </c>
      <c r="B322" s="18" t="s">
        <v>153</v>
      </c>
      <c r="C322" s="17" t="s">
        <v>76</v>
      </c>
      <c r="D322" s="17" t="s">
        <v>154</v>
      </c>
      <c r="E322" s="228" t="s">
        <v>432</v>
      </c>
      <c r="F322" s="228"/>
      <c r="G322" s="19" t="s">
        <v>70</v>
      </c>
      <c r="H322" s="25">
        <v>1</v>
      </c>
      <c r="I322" s="20">
        <v>783.49</v>
      </c>
      <c r="J322" s="20">
        <v>783.49</v>
      </c>
    </row>
    <row r="323" spans="1:10" ht="36" customHeight="1" x14ac:dyDescent="0.25">
      <c r="A323" s="26" t="s">
        <v>184</v>
      </c>
      <c r="B323" s="27" t="s">
        <v>433</v>
      </c>
      <c r="C323" s="26" t="s">
        <v>76</v>
      </c>
      <c r="D323" s="26" t="s">
        <v>434</v>
      </c>
      <c r="E323" s="229" t="s">
        <v>266</v>
      </c>
      <c r="F323" s="229"/>
      <c r="G323" s="28" t="s">
        <v>70</v>
      </c>
      <c r="H323" s="29">
        <v>1.2130000000000001</v>
      </c>
      <c r="I323" s="30">
        <v>491.15</v>
      </c>
      <c r="J323" s="30">
        <v>595.76</v>
      </c>
    </row>
    <row r="324" spans="1:10" ht="24" customHeight="1" x14ac:dyDescent="0.25">
      <c r="A324" s="26" t="s">
        <v>184</v>
      </c>
      <c r="B324" s="27" t="s">
        <v>276</v>
      </c>
      <c r="C324" s="26" t="s">
        <v>76</v>
      </c>
      <c r="D324" s="26" t="s">
        <v>277</v>
      </c>
      <c r="E324" s="229" t="s">
        <v>275</v>
      </c>
      <c r="F324" s="229"/>
      <c r="G324" s="28" t="s">
        <v>187</v>
      </c>
      <c r="H324" s="29">
        <v>1.9830000000000001</v>
      </c>
      <c r="I324" s="30">
        <v>21.31</v>
      </c>
      <c r="J324" s="30">
        <v>42.25</v>
      </c>
    </row>
    <row r="325" spans="1:10" ht="24" customHeight="1" x14ac:dyDescent="0.25">
      <c r="A325" s="26" t="s">
        <v>184</v>
      </c>
      <c r="B325" s="27" t="s">
        <v>274</v>
      </c>
      <c r="C325" s="26" t="s">
        <v>76</v>
      </c>
      <c r="D325" s="26" t="s">
        <v>189</v>
      </c>
      <c r="E325" s="229" t="s">
        <v>275</v>
      </c>
      <c r="F325" s="229"/>
      <c r="G325" s="28" t="s">
        <v>187</v>
      </c>
      <c r="H325" s="29">
        <v>4.2389999999999999</v>
      </c>
      <c r="I325" s="30">
        <v>17.09</v>
      </c>
      <c r="J325" s="30">
        <v>72.44</v>
      </c>
    </row>
    <row r="326" spans="1:10" ht="24" customHeight="1" x14ac:dyDescent="0.25">
      <c r="A326" s="26" t="s">
        <v>184</v>
      </c>
      <c r="B326" s="27" t="s">
        <v>435</v>
      </c>
      <c r="C326" s="26" t="s">
        <v>76</v>
      </c>
      <c r="D326" s="26" t="s">
        <v>436</v>
      </c>
      <c r="E326" s="229" t="s">
        <v>275</v>
      </c>
      <c r="F326" s="229"/>
      <c r="G326" s="28" t="s">
        <v>187</v>
      </c>
      <c r="H326" s="29">
        <v>2.2559999999999998</v>
      </c>
      <c r="I326" s="30">
        <v>21.07</v>
      </c>
      <c r="J326" s="30">
        <v>47.53</v>
      </c>
    </row>
    <row r="327" spans="1:10" ht="24" customHeight="1" x14ac:dyDescent="0.25">
      <c r="A327" s="31" t="s">
        <v>190</v>
      </c>
      <c r="B327" s="32" t="s">
        <v>437</v>
      </c>
      <c r="C327" s="31" t="s">
        <v>76</v>
      </c>
      <c r="D327" s="31" t="s">
        <v>438</v>
      </c>
      <c r="E327" s="231" t="s">
        <v>193</v>
      </c>
      <c r="F327" s="231"/>
      <c r="G327" s="33" t="s">
        <v>90</v>
      </c>
      <c r="H327" s="34">
        <v>2.5</v>
      </c>
      <c r="I327" s="35">
        <v>7.55</v>
      </c>
      <c r="J327" s="35">
        <v>18.87</v>
      </c>
    </row>
    <row r="328" spans="1:10" ht="24" customHeight="1" x14ac:dyDescent="0.25">
      <c r="A328" s="31" t="s">
        <v>190</v>
      </c>
      <c r="B328" s="32" t="s">
        <v>343</v>
      </c>
      <c r="C328" s="31" t="s">
        <v>76</v>
      </c>
      <c r="D328" s="31" t="s">
        <v>344</v>
      </c>
      <c r="E328" s="231" t="s">
        <v>193</v>
      </c>
      <c r="F328" s="231"/>
      <c r="G328" s="33" t="s">
        <v>90</v>
      </c>
      <c r="H328" s="34">
        <v>2</v>
      </c>
      <c r="I328" s="35">
        <v>3.32</v>
      </c>
      <c r="J328" s="35">
        <v>6.64</v>
      </c>
    </row>
    <row r="329" spans="1:10" x14ac:dyDescent="0.25">
      <c r="A329" s="36"/>
      <c r="B329" s="36"/>
      <c r="C329" s="36"/>
      <c r="D329" s="36"/>
      <c r="E329" s="36" t="s">
        <v>200</v>
      </c>
      <c r="F329" s="37">
        <v>87.56133987625347</v>
      </c>
      <c r="G329" s="36" t="s">
        <v>201</v>
      </c>
      <c r="H329" s="37">
        <v>76.599999999999994</v>
      </c>
      <c r="I329" s="36" t="s">
        <v>202</v>
      </c>
      <c r="J329" s="37">
        <v>164.16</v>
      </c>
    </row>
    <row r="330" spans="1:10" x14ac:dyDescent="0.25">
      <c r="A330" s="36"/>
      <c r="B330" s="36"/>
      <c r="C330" s="36"/>
      <c r="D330" s="36"/>
      <c r="E330" s="36" t="s">
        <v>203</v>
      </c>
      <c r="F330" s="37">
        <v>223.05</v>
      </c>
      <c r="G330" s="36"/>
      <c r="H330" s="230" t="s">
        <v>204</v>
      </c>
      <c r="I330" s="230"/>
      <c r="J330" s="37">
        <v>1006.54</v>
      </c>
    </row>
    <row r="331" spans="1:10" ht="30" customHeight="1" thickBot="1" x14ac:dyDescent="0.3">
      <c r="A331" s="23"/>
      <c r="B331" s="23"/>
      <c r="C331" s="23"/>
      <c r="D331" s="23"/>
      <c r="E331" s="23"/>
      <c r="F331" s="23"/>
      <c r="G331" s="23" t="s">
        <v>205</v>
      </c>
      <c r="H331" s="38">
        <v>56.77</v>
      </c>
      <c r="I331" s="23" t="s">
        <v>206</v>
      </c>
      <c r="J331" s="39">
        <v>57141.27</v>
      </c>
    </row>
    <row r="332" spans="1:10" ht="1.1499999999999999" customHeight="1" thickTop="1" x14ac:dyDescent="0.25">
      <c r="A332" s="40"/>
      <c r="B332" s="40"/>
      <c r="C332" s="40"/>
      <c r="D332" s="40"/>
      <c r="E332" s="40"/>
      <c r="F332" s="40"/>
      <c r="G332" s="40"/>
      <c r="H332" s="40"/>
      <c r="I332" s="40"/>
      <c r="J332" s="40"/>
    </row>
    <row r="333" spans="1:10" ht="18" customHeight="1" x14ac:dyDescent="0.25">
      <c r="A333" s="14" t="s">
        <v>155</v>
      </c>
      <c r="B333" s="15" t="s">
        <v>41</v>
      </c>
      <c r="C333" s="14" t="s">
        <v>42</v>
      </c>
      <c r="D333" s="14" t="s">
        <v>43</v>
      </c>
      <c r="E333" s="227" t="s">
        <v>181</v>
      </c>
      <c r="F333" s="227"/>
      <c r="G333" s="16" t="s">
        <v>44</v>
      </c>
      <c r="H333" s="15" t="s">
        <v>45</v>
      </c>
      <c r="I333" s="15" t="s">
        <v>46</v>
      </c>
      <c r="J333" s="15" t="s">
        <v>48</v>
      </c>
    </row>
    <row r="334" spans="1:10" ht="24" customHeight="1" x14ac:dyDescent="0.25">
      <c r="A334" s="17" t="s">
        <v>182</v>
      </c>
      <c r="B334" s="18" t="s">
        <v>156</v>
      </c>
      <c r="C334" s="17" t="s">
        <v>54</v>
      </c>
      <c r="D334" s="17" t="s">
        <v>157</v>
      </c>
      <c r="E334" s="228" t="s">
        <v>183</v>
      </c>
      <c r="F334" s="228"/>
      <c r="G334" s="19" t="s">
        <v>56</v>
      </c>
      <c r="H334" s="25">
        <v>1</v>
      </c>
      <c r="I334" s="20">
        <v>20.77</v>
      </c>
      <c r="J334" s="20">
        <v>20.77</v>
      </c>
    </row>
    <row r="335" spans="1:10" ht="24" customHeight="1" x14ac:dyDescent="0.25">
      <c r="A335" s="26" t="s">
        <v>184</v>
      </c>
      <c r="B335" s="27" t="s">
        <v>439</v>
      </c>
      <c r="C335" s="26" t="s">
        <v>54</v>
      </c>
      <c r="D335" s="26" t="s">
        <v>440</v>
      </c>
      <c r="E335" s="229" t="s">
        <v>183</v>
      </c>
      <c r="F335" s="229"/>
      <c r="G335" s="28" t="s">
        <v>187</v>
      </c>
      <c r="H335" s="29">
        <v>0.3</v>
      </c>
      <c r="I335" s="30">
        <v>12.3</v>
      </c>
      <c r="J335" s="30">
        <v>3.69</v>
      </c>
    </row>
    <row r="336" spans="1:10" ht="24" customHeight="1" x14ac:dyDescent="0.25">
      <c r="A336" s="26" t="s">
        <v>184</v>
      </c>
      <c r="B336" s="27" t="s">
        <v>188</v>
      </c>
      <c r="C336" s="26" t="s">
        <v>54</v>
      </c>
      <c r="D336" s="26" t="s">
        <v>189</v>
      </c>
      <c r="E336" s="229" t="s">
        <v>183</v>
      </c>
      <c r="F336" s="229"/>
      <c r="G336" s="28" t="s">
        <v>187</v>
      </c>
      <c r="H336" s="29">
        <v>0.3</v>
      </c>
      <c r="I336" s="30">
        <v>17.07</v>
      </c>
      <c r="J336" s="30">
        <v>5.12</v>
      </c>
    </row>
    <row r="337" spans="1:10" ht="24" customHeight="1" x14ac:dyDescent="0.25">
      <c r="A337" s="31" t="s">
        <v>190</v>
      </c>
      <c r="B337" s="32" t="s">
        <v>441</v>
      </c>
      <c r="C337" s="31" t="s">
        <v>54</v>
      </c>
      <c r="D337" s="31" t="s">
        <v>442</v>
      </c>
      <c r="E337" s="231" t="s">
        <v>193</v>
      </c>
      <c r="F337" s="231"/>
      <c r="G337" s="33" t="s">
        <v>56</v>
      </c>
      <c r="H337" s="34">
        <v>1.05</v>
      </c>
      <c r="I337" s="35">
        <v>8.49</v>
      </c>
      <c r="J337" s="35">
        <v>8.91</v>
      </c>
    </row>
    <row r="338" spans="1:10" ht="24" customHeight="1" x14ac:dyDescent="0.25">
      <c r="A338" s="31" t="s">
        <v>190</v>
      </c>
      <c r="B338" s="32" t="s">
        <v>443</v>
      </c>
      <c r="C338" s="31" t="s">
        <v>54</v>
      </c>
      <c r="D338" s="31" t="s">
        <v>444</v>
      </c>
      <c r="E338" s="231" t="s">
        <v>193</v>
      </c>
      <c r="F338" s="231"/>
      <c r="G338" s="33" t="s">
        <v>70</v>
      </c>
      <c r="H338" s="34">
        <v>0.05</v>
      </c>
      <c r="I338" s="35">
        <v>61.19</v>
      </c>
      <c r="J338" s="35">
        <v>3.05</v>
      </c>
    </row>
    <row r="339" spans="1:10" x14ac:dyDescent="0.25">
      <c r="A339" s="36"/>
      <c r="B339" s="36"/>
      <c r="C339" s="36"/>
      <c r="D339" s="36"/>
      <c r="E339" s="36" t="s">
        <v>200</v>
      </c>
      <c r="F339" s="37">
        <v>1.7175165350970769</v>
      </c>
      <c r="G339" s="36" t="s">
        <v>201</v>
      </c>
      <c r="H339" s="37">
        <v>1.5</v>
      </c>
      <c r="I339" s="36" t="s">
        <v>202</v>
      </c>
      <c r="J339" s="37">
        <v>3.22</v>
      </c>
    </row>
    <row r="340" spans="1:10" x14ac:dyDescent="0.25">
      <c r="A340" s="36"/>
      <c r="B340" s="36"/>
      <c r="C340" s="36"/>
      <c r="D340" s="36"/>
      <c r="E340" s="36" t="s">
        <v>203</v>
      </c>
      <c r="F340" s="37">
        <v>5.91</v>
      </c>
      <c r="G340" s="36"/>
      <c r="H340" s="230" t="s">
        <v>204</v>
      </c>
      <c r="I340" s="230"/>
      <c r="J340" s="37">
        <v>26.68</v>
      </c>
    </row>
    <row r="341" spans="1:10" ht="30" customHeight="1" thickBot="1" x14ac:dyDescent="0.3">
      <c r="A341" s="23"/>
      <c r="B341" s="23"/>
      <c r="C341" s="23"/>
      <c r="D341" s="23"/>
      <c r="E341" s="23"/>
      <c r="F341" s="23"/>
      <c r="G341" s="23" t="s">
        <v>205</v>
      </c>
      <c r="H341" s="38">
        <v>2450</v>
      </c>
      <c r="I341" s="23" t="s">
        <v>206</v>
      </c>
      <c r="J341" s="39">
        <v>65366</v>
      </c>
    </row>
    <row r="342" spans="1:10" ht="1.1499999999999999" customHeight="1" thickTop="1" x14ac:dyDescent="0.25">
      <c r="A342" s="40"/>
      <c r="B342" s="40"/>
      <c r="C342" s="40"/>
      <c r="D342" s="40"/>
      <c r="E342" s="40"/>
      <c r="F342" s="40"/>
      <c r="G342" s="40"/>
      <c r="H342" s="40"/>
      <c r="I342" s="40"/>
      <c r="J342" s="40"/>
    </row>
    <row r="343" spans="1:10" ht="18" customHeight="1" x14ac:dyDescent="0.25">
      <c r="A343" s="14" t="s">
        <v>158</v>
      </c>
      <c r="B343" s="15" t="s">
        <v>41</v>
      </c>
      <c r="C343" s="14" t="s">
        <v>42</v>
      </c>
      <c r="D343" s="14" t="s">
        <v>43</v>
      </c>
      <c r="E343" s="227" t="s">
        <v>181</v>
      </c>
      <c r="F343" s="227"/>
      <c r="G343" s="16" t="s">
        <v>44</v>
      </c>
      <c r="H343" s="15" t="s">
        <v>45</v>
      </c>
      <c r="I343" s="15" t="s">
        <v>46</v>
      </c>
      <c r="J343" s="15" t="s">
        <v>48</v>
      </c>
    </row>
    <row r="344" spans="1:10" ht="36" customHeight="1" x14ac:dyDescent="0.25">
      <c r="A344" s="17" t="s">
        <v>182</v>
      </c>
      <c r="B344" s="18" t="s">
        <v>159</v>
      </c>
      <c r="C344" s="17" t="s">
        <v>76</v>
      </c>
      <c r="D344" s="17" t="s">
        <v>160</v>
      </c>
      <c r="E344" s="228" t="s">
        <v>445</v>
      </c>
      <c r="F344" s="228"/>
      <c r="G344" s="19" t="s">
        <v>56</v>
      </c>
      <c r="H344" s="25">
        <v>1</v>
      </c>
      <c r="I344" s="20">
        <v>59.61</v>
      </c>
      <c r="J344" s="20">
        <v>59.61</v>
      </c>
    </row>
    <row r="345" spans="1:10" ht="36" customHeight="1" x14ac:dyDescent="0.25">
      <c r="A345" s="26" t="s">
        <v>184</v>
      </c>
      <c r="B345" s="27" t="s">
        <v>446</v>
      </c>
      <c r="C345" s="26" t="s">
        <v>76</v>
      </c>
      <c r="D345" s="26" t="s">
        <v>447</v>
      </c>
      <c r="E345" s="229" t="s">
        <v>269</v>
      </c>
      <c r="F345" s="229"/>
      <c r="G345" s="28" t="s">
        <v>273</v>
      </c>
      <c r="H345" s="29">
        <v>4.1000000000000003E-3</v>
      </c>
      <c r="I345" s="30">
        <v>10.91</v>
      </c>
      <c r="J345" s="30">
        <v>0.04</v>
      </c>
    </row>
    <row r="346" spans="1:10" ht="48" customHeight="1" x14ac:dyDescent="0.25">
      <c r="A346" s="26" t="s">
        <v>184</v>
      </c>
      <c r="B346" s="27" t="s">
        <v>448</v>
      </c>
      <c r="C346" s="26" t="s">
        <v>76</v>
      </c>
      <c r="D346" s="26" t="s">
        <v>449</v>
      </c>
      <c r="E346" s="229" t="s">
        <v>269</v>
      </c>
      <c r="F346" s="229"/>
      <c r="G346" s="28" t="s">
        <v>273</v>
      </c>
      <c r="H346" s="29">
        <v>1.35E-2</v>
      </c>
      <c r="I346" s="30">
        <v>11.95</v>
      </c>
      <c r="J346" s="30">
        <v>0.16</v>
      </c>
    </row>
    <row r="347" spans="1:10" ht="36" customHeight="1" x14ac:dyDescent="0.25">
      <c r="A347" s="26" t="s">
        <v>184</v>
      </c>
      <c r="B347" s="27" t="s">
        <v>450</v>
      </c>
      <c r="C347" s="26" t="s">
        <v>76</v>
      </c>
      <c r="D347" s="26" t="s">
        <v>451</v>
      </c>
      <c r="E347" s="229" t="s">
        <v>269</v>
      </c>
      <c r="F347" s="229"/>
      <c r="G347" s="28" t="s">
        <v>270</v>
      </c>
      <c r="H347" s="29">
        <v>5.8900000000000001E-2</v>
      </c>
      <c r="I347" s="30">
        <v>0.56000000000000005</v>
      </c>
      <c r="J347" s="30">
        <v>0.03</v>
      </c>
    </row>
    <row r="348" spans="1:10" ht="48" customHeight="1" x14ac:dyDescent="0.25">
      <c r="A348" s="26" t="s">
        <v>184</v>
      </c>
      <c r="B348" s="27" t="s">
        <v>452</v>
      </c>
      <c r="C348" s="26" t="s">
        <v>76</v>
      </c>
      <c r="D348" s="26" t="s">
        <v>453</v>
      </c>
      <c r="E348" s="229" t="s">
        <v>269</v>
      </c>
      <c r="F348" s="229"/>
      <c r="G348" s="28" t="s">
        <v>270</v>
      </c>
      <c r="H348" s="29">
        <v>4.9500000000000002E-2</v>
      </c>
      <c r="I348" s="30">
        <v>1.01</v>
      </c>
      <c r="J348" s="30">
        <v>0.04</v>
      </c>
    </row>
    <row r="349" spans="1:10" ht="24" customHeight="1" x14ac:dyDescent="0.25">
      <c r="A349" s="26" t="s">
        <v>184</v>
      </c>
      <c r="B349" s="27" t="s">
        <v>454</v>
      </c>
      <c r="C349" s="26" t="s">
        <v>76</v>
      </c>
      <c r="D349" s="26" t="s">
        <v>455</v>
      </c>
      <c r="E349" s="229" t="s">
        <v>275</v>
      </c>
      <c r="F349" s="229"/>
      <c r="G349" s="28" t="s">
        <v>187</v>
      </c>
      <c r="H349" s="29">
        <v>0.12590000000000001</v>
      </c>
      <c r="I349" s="30">
        <v>19.79</v>
      </c>
      <c r="J349" s="30">
        <v>2.4900000000000002</v>
      </c>
    </row>
    <row r="350" spans="1:10" ht="24" customHeight="1" x14ac:dyDescent="0.25">
      <c r="A350" s="26" t="s">
        <v>184</v>
      </c>
      <c r="B350" s="27" t="s">
        <v>274</v>
      </c>
      <c r="C350" s="26" t="s">
        <v>76</v>
      </c>
      <c r="D350" s="26" t="s">
        <v>189</v>
      </c>
      <c r="E350" s="229" t="s">
        <v>275</v>
      </c>
      <c r="F350" s="229"/>
      <c r="G350" s="28" t="s">
        <v>187</v>
      </c>
      <c r="H350" s="29">
        <v>0.12590000000000001</v>
      </c>
      <c r="I350" s="30">
        <v>17.09</v>
      </c>
      <c r="J350" s="30">
        <v>2.15</v>
      </c>
    </row>
    <row r="351" spans="1:10" ht="24" customHeight="1" x14ac:dyDescent="0.25">
      <c r="A351" s="31" t="s">
        <v>190</v>
      </c>
      <c r="B351" s="32" t="s">
        <v>456</v>
      </c>
      <c r="C351" s="31" t="s">
        <v>76</v>
      </c>
      <c r="D351" s="31" t="s">
        <v>457</v>
      </c>
      <c r="E351" s="231" t="s">
        <v>193</v>
      </c>
      <c r="F351" s="231"/>
      <c r="G351" s="33" t="s">
        <v>70</v>
      </c>
      <c r="H351" s="34">
        <v>5.6800000000000003E-2</v>
      </c>
      <c r="I351" s="35">
        <v>82.42</v>
      </c>
      <c r="J351" s="35">
        <v>4.68</v>
      </c>
    </row>
    <row r="352" spans="1:10" ht="36" customHeight="1" x14ac:dyDescent="0.25">
      <c r="A352" s="31" t="s">
        <v>190</v>
      </c>
      <c r="B352" s="32" t="s">
        <v>458</v>
      </c>
      <c r="C352" s="31" t="s">
        <v>76</v>
      </c>
      <c r="D352" s="31" t="s">
        <v>459</v>
      </c>
      <c r="E352" s="231" t="s">
        <v>193</v>
      </c>
      <c r="F352" s="231"/>
      <c r="G352" s="33" t="s">
        <v>56</v>
      </c>
      <c r="H352" s="34">
        <v>1.0174000000000001</v>
      </c>
      <c r="I352" s="35">
        <v>48.58</v>
      </c>
      <c r="J352" s="35">
        <v>49.42</v>
      </c>
    </row>
    <row r="353" spans="1:10" ht="24" customHeight="1" x14ac:dyDescent="0.25">
      <c r="A353" s="31" t="s">
        <v>190</v>
      </c>
      <c r="B353" s="32" t="s">
        <v>460</v>
      </c>
      <c r="C353" s="31" t="s">
        <v>76</v>
      </c>
      <c r="D353" s="31" t="s">
        <v>461</v>
      </c>
      <c r="E353" s="231" t="s">
        <v>193</v>
      </c>
      <c r="F353" s="231"/>
      <c r="G353" s="33" t="s">
        <v>70</v>
      </c>
      <c r="H353" s="34">
        <v>6.4000000000000003E-3</v>
      </c>
      <c r="I353" s="35">
        <v>94.94</v>
      </c>
      <c r="J353" s="35">
        <v>0.6</v>
      </c>
    </row>
    <row r="354" spans="1:10" x14ac:dyDescent="0.25">
      <c r="A354" s="36"/>
      <c r="B354" s="36"/>
      <c r="C354" s="36"/>
      <c r="D354" s="36"/>
      <c r="E354" s="36" t="s">
        <v>200</v>
      </c>
      <c r="F354" s="37">
        <v>1.6161723917217836</v>
      </c>
      <c r="G354" s="36" t="s">
        <v>201</v>
      </c>
      <c r="H354" s="37">
        <v>1.41</v>
      </c>
      <c r="I354" s="36" t="s">
        <v>202</v>
      </c>
      <c r="J354" s="37">
        <v>3.03</v>
      </c>
    </row>
    <row r="355" spans="1:10" x14ac:dyDescent="0.25">
      <c r="A355" s="36"/>
      <c r="B355" s="36"/>
      <c r="C355" s="36"/>
      <c r="D355" s="36"/>
      <c r="E355" s="36" t="s">
        <v>203</v>
      </c>
      <c r="F355" s="37">
        <v>16.97</v>
      </c>
      <c r="G355" s="36"/>
      <c r="H355" s="230" t="s">
        <v>204</v>
      </c>
      <c r="I355" s="230"/>
      <c r="J355" s="37">
        <v>76.58</v>
      </c>
    </row>
    <row r="356" spans="1:10" ht="30" customHeight="1" thickBot="1" x14ac:dyDescent="0.3">
      <c r="A356" s="23"/>
      <c r="B356" s="23"/>
      <c r="C356" s="23"/>
      <c r="D356" s="23"/>
      <c r="E356" s="23"/>
      <c r="F356" s="23"/>
      <c r="G356" s="23" t="s">
        <v>205</v>
      </c>
      <c r="H356" s="38">
        <v>518.4</v>
      </c>
      <c r="I356" s="23" t="s">
        <v>206</v>
      </c>
      <c r="J356" s="39">
        <v>39699.07</v>
      </c>
    </row>
    <row r="357" spans="1:10" ht="1.1499999999999999" customHeight="1" thickTop="1" x14ac:dyDescent="0.25">
      <c r="A357" s="40"/>
      <c r="B357" s="40"/>
      <c r="C357" s="40"/>
      <c r="D357" s="40"/>
      <c r="E357" s="40"/>
      <c r="F357" s="40"/>
      <c r="G357" s="40"/>
      <c r="H357" s="40"/>
      <c r="I357" s="40"/>
      <c r="J357" s="40"/>
    </row>
    <row r="358" spans="1:10" ht="24" customHeight="1" x14ac:dyDescent="0.25">
      <c r="A358" s="50" t="s">
        <v>161</v>
      </c>
      <c r="B358" s="50"/>
      <c r="C358" s="50"/>
      <c r="D358" s="50" t="s">
        <v>162</v>
      </c>
      <c r="E358" s="50"/>
      <c r="F358" s="232"/>
      <c r="G358" s="232"/>
      <c r="H358" s="51"/>
      <c r="I358" s="50"/>
      <c r="J358" s="52">
        <v>5643.69</v>
      </c>
    </row>
    <row r="359" spans="1:10" ht="24" customHeight="1" x14ac:dyDescent="0.25">
      <c r="A359" s="50" t="s">
        <v>163</v>
      </c>
      <c r="B359" s="50"/>
      <c r="C359" s="50"/>
      <c r="D359" s="50" t="s">
        <v>146</v>
      </c>
      <c r="E359" s="50"/>
      <c r="F359" s="232"/>
      <c r="G359" s="232"/>
      <c r="H359" s="51"/>
      <c r="I359" s="50"/>
      <c r="J359" s="52">
        <v>1025.72</v>
      </c>
    </row>
    <row r="360" spans="1:10" ht="18" customHeight="1" x14ac:dyDescent="0.25">
      <c r="A360" s="14" t="s">
        <v>164</v>
      </c>
      <c r="B360" s="15" t="s">
        <v>41</v>
      </c>
      <c r="C360" s="14" t="s">
        <v>42</v>
      </c>
      <c r="D360" s="14" t="s">
        <v>43</v>
      </c>
      <c r="E360" s="227" t="s">
        <v>181</v>
      </c>
      <c r="F360" s="227"/>
      <c r="G360" s="16" t="s">
        <v>44</v>
      </c>
      <c r="H360" s="15" t="s">
        <v>45</v>
      </c>
      <c r="I360" s="15" t="s">
        <v>46</v>
      </c>
      <c r="J360" s="15" t="s">
        <v>48</v>
      </c>
    </row>
    <row r="361" spans="1:10" ht="48" customHeight="1" x14ac:dyDescent="0.25">
      <c r="A361" s="17" t="s">
        <v>182</v>
      </c>
      <c r="B361" s="18" t="s">
        <v>165</v>
      </c>
      <c r="C361" s="17" t="s">
        <v>76</v>
      </c>
      <c r="D361" s="17" t="s">
        <v>166</v>
      </c>
      <c r="E361" s="228" t="s">
        <v>462</v>
      </c>
      <c r="F361" s="228"/>
      <c r="G361" s="19" t="s">
        <v>56</v>
      </c>
      <c r="H361" s="25">
        <v>1</v>
      </c>
      <c r="I361" s="20">
        <v>22.69</v>
      </c>
      <c r="J361" s="20">
        <v>22.69</v>
      </c>
    </row>
    <row r="362" spans="1:10" ht="24" customHeight="1" x14ac:dyDescent="0.25">
      <c r="A362" s="26" t="s">
        <v>184</v>
      </c>
      <c r="B362" s="27" t="s">
        <v>463</v>
      </c>
      <c r="C362" s="26" t="s">
        <v>76</v>
      </c>
      <c r="D362" s="26" t="s">
        <v>464</v>
      </c>
      <c r="E362" s="229" t="s">
        <v>275</v>
      </c>
      <c r="F362" s="229"/>
      <c r="G362" s="28" t="s">
        <v>187</v>
      </c>
      <c r="H362" s="29">
        <v>0.90969999999999995</v>
      </c>
      <c r="I362" s="30">
        <v>22.38</v>
      </c>
      <c r="J362" s="30">
        <v>20.350000000000001</v>
      </c>
    </row>
    <row r="363" spans="1:10" ht="24" customHeight="1" x14ac:dyDescent="0.25">
      <c r="A363" s="31" t="s">
        <v>190</v>
      </c>
      <c r="B363" s="32" t="s">
        <v>465</v>
      </c>
      <c r="C363" s="31" t="s">
        <v>76</v>
      </c>
      <c r="D363" s="31" t="s">
        <v>466</v>
      </c>
      <c r="E363" s="231" t="s">
        <v>193</v>
      </c>
      <c r="F363" s="231"/>
      <c r="G363" s="33" t="s">
        <v>12</v>
      </c>
      <c r="H363" s="34">
        <v>7.9200000000000007E-2</v>
      </c>
      <c r="I363" s="35">
        <v>29.58</v>
      </c>
      <c r="J363" s="35">
        <v>2.34</v>
      </c>
    </row>
    <row r="364" spans="1:10" x14ac:dyDescent="0.25">
      <c r="A364" s="36"/>
      <c r="B364" s="36"/>
      <c r="C364" s="36"/>
      <c r="D364" s="36"/>
      <c r="E364" s="36" t="s">
        <v>200</v>
      </c>
      <c r="F364" s="37">
        <v>7.1740985705141878</v>
      </c>
      <c r="G364" s="36" t="s">
        <v>201</v>
      </c>
      <c r="H364" s="37">
        <v>6.28</v>
      </c>
      <c r="I364" s="36" t="s">
        <v>202</v>
      </c>
      <c r="J364" s="37">
        <v>13.45</v>
      </c>
    </row>
    <row r="365" spans="1:10" x14ac:dyDescent="0.25">
      <c r="A365" s="36"/>
      <c r="B365" s="36"/>
      <c r="C365" s="36"/>
      <c r="D365" s="36"/>
      <c r="E365" s="36" t="s">
        <v>203</v>
      </c>
      <c r="F365" s="37">
        <v>6.45</v>
      </c>
      <c r="G365" s="36"/>
      <c r="H365" s="230" t="s">
        <v>204</v>
      </c>
      <c r="I365" s="230"/>
      <c r="J365" s="37">
        <v>29.14</v>
      </c>
    </row>
    <row r="366" spans="1:10" ht="30" customHeight="1" thickBot="1" x14ac:dyDescent="0.3">
      <c r="A366" s="23"/>
      <c r="B366" s="23"/>
      <c r="C366" s="23"/>
      <c r="D366" s="23"/>
      <c r="E366" s="23"/>
      <c r="F366" s="23"/>
      <c r="G366" s="23" t="s">
        <v>205</v>
      </c>
      <c r="H366" s="38">
        <v>35.200000000000003</v>
      </c>
      <c r="I366" s="23" t="s">
        <v>206</v>
      </c>
      <c r="J366" s="39">
        <v>1025.72</v>
      </c>
    </row>
    <row r="367" spans="1:10" ht="1.1499999999999999" customHeight="1" thickTop="1" x14ac:dyDescent="0.25">
      <c r="A367" s="40"/>
      <c r="B367" s="40"/>
      <c r="C367" s="40"/>
      <c r="D367" s="40"/>
      <c r="E367" s="40"/>
      <c r="F367" s="40"/>
      <c r="G367" s="40"/>
      <c r="H367" s="40"/>
      <c r="I367" s="40"/>
      <c r="J367" s="40"/>
    </row>
    <row r="368" spans="1:10" ht="24" customHeight="1" x14ac:dyDescent="0.25">
      <c r="A368" s="50" t="s">
        <v>167</v>
      </c>
      <c r="B368" s="50"/>
      <c r="C368" s="50"/>
      <c r="D368" s="50" t="s">
        <v>81</v>
      </c>
      <c r="E368" s="50"/>
      <c r="F368" s="232"/>
      <c r="G368" s="232"/>
      <c r="H368" s="51"/>
      <c r="I368" s="50"/>
      <c r="J368" s="52">
        <v>4617.97</v>
      </c>
    </row>
    <row r="369" spans="1:10" ht="18" customHeight="1" x14ac:dyDescent="0.25">
      <c r="A369" s="14" t="s">
        <v>168</v>
      </c>
      <c r="B369" s="15" t="s">
        <v>41</v>
      </c>
      <c r="C369" s="14" t="s">
        <v>42</v>
      </c>
      <c r="D369" s="14" t="s">
        <v>43</v>
      </c>
      <c r="E369" s="227" t="s">
        <v>181</v>
      </c>
      <c r="F369" s="227"/>
      <c r="G369" s="16" t="s">
        <v>44</v>
      </c>
      <c r="H369" s="15" t="s">
        <v>45</v>
      </c>
      <c r="I369" s="15" t="s">
        <v>46</v>
      </c>
      <c r="J369" s="15" t="s">
        <v>48</v>
      </c>
    </row>
    <row r="370" spans="1:10" ht="36" customHeight="1" x14ac:dyDescent="0.25">
      <c r="A370" s="17" t="s">
        <v>182</v>
      </c>
      <c r="B370" s="18" t="s">
        <v>169</v>
      </c>
      <c r="C370" s="17" t="s">
        <v>76</v>
      </c>
      <c r="D370" s="17" t="s">
        <v>170</v>
      </c>
      <c r="E370" s="228" t="s">
        <v>462</v>
      </c>
      <c r="F370" s="228"/>
      <c r="G370" s="19" t="s">
        <v>90</v>
      </c>
      <c r="H370" s="25">
        <v>1</v>
      </c>
      <c r="I370" s="20">
        <v>7.65</v>
      </c>
      <c r="J370" s="20">
        <v>7.65</v>
      </c>
    </row>
    <row r="371" spans="1:10" ht="24" customHeight="1" x14ac:dyDescent="0.25">
      <c r="A371" s="26" t="s">
        <v>184</v>
      </c>
      <c r="B371" s="27" t="s">
        <v>274</v>
      </c>
      <c r="C371" s="26" t="s">
        <v>76</v>
      </c>
      <c r="D371" s="26" t="s">
        <v>189</v>
      </c>
      <c r="E371" s="229" t="s">
        <v>275</v>
      </c>
      <c r="F371" s="229"/>
      <c r="G371" s="28" t="s">
        <v>187</v>
      </c>
      <c r="H371" s="29">
        <v>0.1</v>
      </c>
      <c r="I371" s="30">
        <v>17.09</v>
      </c>
      <c r="J371" s="30">
        <v>1.7</v>
      </c>
    </row>
    <row r="372" spans="1:10" ht="24" customHeight="1" x14ac:dyDescent="0.25">
      <c r="A372" s="26" t="s">
        <v>184</v>
      </c>
      <c r="B372" s="27" t="s">
        <v>463</v>
      </c>
      <c r="C372" s="26" t="s">
        <v>76</v>
      </c>
      <c r="D372" s="26" t="s">
        <v>464</v>
      </c>
      <c r="E372" s="229" t="s">
        <v>275</v>
      </c>
      <c r="F372" s="229"/>
      <c r="G372" s="28" t="s">
        <v>187</v>
      </c>
      <c r="H372" s="29">
        <v>0.23899999999999999</v>
      </c>
      <c r="I372" s="30">
        <v>22.38</v>
      </c>
      <c r="J372" s="30">
        <v>5.34</v>
      </c>
    </row>
    <row r="373" spans="1:10" ht="24" customHeight="1" x14ac:dyDescent="0.25">
      <c r="A373" s="31" t="s">
        <v>190</v>
      </c>
      <c r="B373" s="32" t="s">
        <v>467</v>
      </c>
      <c r="C373" s="31" t="s">
        <v>76</v>
      </c>
      <c r="D373" s="31" t="s">
        <v>468</v>
      </c>
      <c r="E373" s="231" t="s">
        <v>193</v>
      </c>
      <c r="F373" s="231"/>
      <c r="G373" s="33" t="s">
        <v>103</v>
      </c>
      <c r="H373" s="34">
        <v>0.04</v>
      </c>
      <c r="I373" s="35">
        <v>6.53</v>
      </c>
      <c r="J373" s="35">
        <v>0.26</v>
      </c>
    </row>
    <row r="374" spans="1:10" ht="24" customHeight="1" x14ac:dyDescent="0.25">
      <c r="A374" s="31" t="s">
        <v>190</v>
      </c>
      <c r="B374" s="32" t="s">
        <v>469</v>
      </c>
      <c r="C374" s="31" t="s">
        <v>76</v>
      </c>
      <c r="D374" s="31" t="s">
        <v>470</v>
      </c>
      <c r="E374" s="231" t="s">
        <v>193</v>
      </c>
      <c r="F374" s="231"/>
      <c r="G374" s="33" t="s">
        <v>12</v>
      </c>
      <c r="H374" s="34">
        <v>2.1000000000000001E-2</v>
      </c>
      <c r="I374" s="35">
        <v>16.690000000000001</v>
      </c>
      <c r="J374" s="35">
        <v>0.35</v>
      </c>
    </row>
    <row r="375" spans="1:10" x14ac:dyDescent="0.25">
      <c r="A375" s="36"/>
      <c r="B375" s="36"/>
      <c r="C375" s="36"/>
      <c r="D375" s="36"/>
      <c r="E375" s="36" t="s">
        <v>200</v>
      </c>
      <c r="F375" s="37">
        <v>2.4535950501386816</v>
      </c>
      <c r="G375" s="36" t="s">
        <v>201</v>
      </c>
      <c r="H375" s="37">
        <v>2.15</v>
      </c>
      <c r="I375" s="36" t="s">
        <v>202</v>
      </c>
      <c r="J375" s="37">
        <v>4.5999999999999996</v>
      </c>
    </row>
    <row r="376" spans="1:10" x14ac:dyDescent="0.25">
      <c r="A376" s="36"/>
      <c r="B376" s="36"/>
      <c r="C376" s="36"/>
      <c r="D376" s="36"/>
      <c r="E376" s="36" t="s">
        <v>203</v>
      </c>
      <c r="F376" s="37">
        <v>2.17</v>
      </c>
      <c r="G376" s="36"/>
      <c r="H376" s="230" t="s">
        <v>204</v>
      </c>
      <c r="I376" s="230"/>
      <c r="J376" s="37">
        <v>9.82</v>
      </c>
    </row>
    <row r="377" spans="1:10" ht="30" customHeight="1" thickBot="1" x14ac:dyDescent="0.3">
      <c r="A377" s="23"/>
      <c r="B377" s="23"/>
      <c r="C377" s="23"/>
      <c r="D377" s="23"/>
      <c r="E377" s="23"/>
      <c r="F377" s="23"/>
      <c r="G377" s="23" t="s">
        <v>205</v>
      </c>
      <c r="H377" s="38">
        <v>470.262</v>
      </c>
      <c r="I377" s="23" t="s">
        <v>206</v>
      </c>
      <c r="J377" s="39">
        <v>4617.97</v>
      </c>
    </row>
    <row r="378" spans="1:10" ht="1.1499999999999999" customHeight="1" thickTop="1" x14ac:dyDescent="0.25">
      <c r="A378" s="40"/>
      <c r="B378" s="40"/>
      <c r="C378" s="40"/>
      <c r="D378" s="40"/>
      <c r="E378" s="40"/>
      <c r="F378" s="40"/>
      <c r="G378" s="40"/>
      <c r="H378" s="40"/>
      <c r="I378" s="40"/>
      <c r="J378" s="40"/>
    </row>
    <row r="379" spans="1:10" ht="24" customHeight="1" x14ac:dyDescent="0.25">
      <c r="A379" s="50" t="s">
        <v>171</v>
      </c>
      <c r="B379" s="50"/>
      <c r="C379" s="50"/>
      <c r="D379" s="50" t="s">
        <v>172</v>
      </c>
      <c r="E379" s="50"/>
      <c r="F379" s="232"/>
      <c r="G379" s="232"/>
      <c r="H379" s="51"/>
      <c r="I379" s="50"/>
      <c r="J379" s="52">
        <v>4419.03</v>
      </c>
    </row>
    <row r="380" spans="1:10" ht="18" customHeight="1" x14ac:dyDescent="0.25">
      <c r="A380" s="14" t="s">
        <v>173</v>
      </c>
      <c r="B380" s="15" t="s">
        <v>41</v>
      </c>
      <c r="C380" s="14" t="s">
        <v>42</v>
      </c>
      <c r="D380" s="14" t="s">
        <v>43</v>
      </c>
      <c r="E380" s="227" t="s">
        <v>181</v>
      </c>
      <c r="F380" s="227"/>
      <c r="G380" s="16" t="s">
        <v>44</v>
      </c>
      <c r="H380" s="15" t="s">
        <v>45</v>
      </c>
      <c r="I380" s="15" t="s">
        <v>46</v>
      </c>
      <c r="J380" s="15" t="s">
        <v>48</v>
      </c>
    </row>
    <row r="381" spans="1:10" ht="24" customHeight="1" x14ac:dyDescent="0.25">
      <c r="A381" s="17" t="s">
        <v>182</v>
      </c>
      <c r="B381" s="18" t="s">
        <v>174</v>
      </c>
      <c r="C381" s="17" t="s">
        <v>106</v>
      </c>
      <c r="D381" s="17" t="s">
        <v>175</v>
      </c>
      <c r="E381" s="228" t="s">
        <v>471</v>
      </c>
      <c r="F381" s="228"/>
      <c r="G381" s="19" t="s">
        <v>176</v>
      </c>
      <c r="H381" s="25">
        <v>1</v>
      </c>
      <c r="I381" s="20">
        <v>3439.74</v>
      </c>
      <c r="J381" s="20">
        <v>3439.74</v>
      </c>
    </row>
    <row r="382" spans="1:10" ht="24" customHeight="1" x14ac:dyDescent="0.25">
      <c r="A382" s="31" t="s">
        <v>190</v>
      </c>
      <c r="B382" s="32" t="s">
        <v>472</v>
      </c>
      <c r="C382" s="31" t="s">
        <v>106</v>
      </c>
      <c r="D382" s="31" t="s">
        <v>473</v>
      </c>
      <c r="E382" s="231" t="s">
        <v>193</v>
      </c>
      <c r="F382" s="231"/>
      <c r="G382" s="33" t="s">
        <v>176</v>
      </c>
      <c r="H382" s="34">
        <v>1</v>
      </c>
      <c r="I382" s="35">
        <v>3439.74</v>
      </c>
      <c r="J382" s="35">
        <v>3439.74</v>
      </c>
    </row>
    <row r="383" spans="1:10" x14ac:dyDescent="0.25">
      <c r="A383" s="36"/>
      <c r="B383" s="36"/>
      <c r="C383" s="36"/>
      <c r="D383" s="36"/>
      <c r="E383" s="36" t="s">
        <v>200</v>
      </c>
      <c r="F383" s="37">
        <v>0</v>
      </c>
      <c r="G383" s="36" t="s">
        <v>201</v>
      </c>
      <c r="H383" s="37">
        <v>0</v>
      </c>
      <c r="I383" s="36" t="s">
        <v>202</v>
      </c>
      <c r="J383" s="37">
        <v>0</v>
      </c>
    </row>
    <row r="384" spans="1:10" x14ac:dyDescent="0.25">
      <c r="A384" s="36"/>
      <c r="B384" s="36"/>
      <c r="C384" s="36"/>
      <c r="D384" s="36"/>
      <c r="E384" s="36" t="s">
        <v>203</v>
      </c>
      <c r="F384" s="37">
        <v>979.29</v>
      </c>
      <c r="G384" s="36"/>
      <c r="H384" s="230" t="s">
        <v>204</v>
      </c>
      <c r="I384" s="230"/>
      <c r="J384" s="37">
        <v>4419.03</v>
      </c>
    </row>
    <row r="385" spans="1:10" ht="30" customHeight="1" thickBot="1" x14ac:dyDescent="0.3">
      <c r="A385" s="23"/>
      <c r="B385" s="23"/>
      <c r="C385" s="23"/>
      <c r="D385" s="23"/>
      <c r="E385" s="23"/>
      <c r="F385" s="23"/>
      <c r="G385" s="23" t="s">
        <v>205</v>
      </c>
      <c r="H385" s="38">
        <v>1</v>
      </c>
      <c r="I385" s="23" t="s">
        <v>206</v>
      </c>
      <c r="J385" s="39">
        <v>4419.03</v>
      </c>
    </row>
    <row r="386" spans="1:10" ht="1.1499999999999999" customHeight="1" thickTop="1" thickBot="1" x14ac:dyDescent="0.3">
      <c r="A386" s="40"/>
      <c r="B386" s="40"/>
      <c r="C386" s="40"/>
      <c r="D386" s="40"/>
      <c r="E386" s="40"/>
      <c r="F386" s="40"/>
      <c r="G386" s="40"/>
      <c r="H386" s="40"/>
      <c r="I386" s="40"/>
      <c r="J386" s="40"/>
    </row>
    <row r="387" spans="1:10" x14ac:dyDescent="0.25">
      <c r="A387" s="21"/>
      <c r="B387" s="21"/>
      <c r="C387" s="21"/>
      <c r="D387" s="21"/>
      <c r="E387" s="21"/>
      <c r="F387" s="57"/>
      <c r="G387" s="58"/>
      <c r="H387" s="58"/>
      <c r="I387" s="58"/>
      <c r="J387" s="59"/>
    </row>
    <row r="388" spans="1:10" x14ac:dyDescent="0.25">
      <c r="A388" s="205"/>
      <c r="B388" s="205"/>
      <c r="C388" s="205"/>
      <c r="D388" s="22"/>
      <c r="E388" s="23"/>
      <c r="F388" s="206" t="s">
        <v>177</v>
      </c>
      <c r="G388" s="207"/>
      <c r="H388" s="208">
        <v>392703.89</v>
      </c>
      <c r="I388" s="207"/>
      <c r="J388" s="209"/>
    </row>
    <row r="389" spans="1:10" ht="15.75" thickBot="1" x14ac:dyDescent="0.3">
      <c r="A389" s="205"/>
      <c r="B389" s="205"/>
      <c r="C389" s="205"/>
      <c r="D389" s="22"/>
      <c r="E389" s="23"/>
      <c r="F389" s="233" t="s">
        <v>178</v>
      </c>
      <c r="G389" s="234"/>
      <c r="H389" s="235">
        <v>111713.88</v>
      </c>
      <c r="I389" s="234"/>
      <c r="J389" s="236"/>
    </row>
    <row r="390" spans="1:10" ht="16.5" thickBot="1" x14ac:dyDescent="0.3">
      <c r="A390" s="205"/>
      <c r="B390" s="205"/>
      <c r="C390" s="205"/>
      <c r="D390" s="22"/>
      <c r="E390" s="23"/>
      <c r="F390" s="237" t="s">
        <v>179</v>
      </c>
      <c r="G390" s="238"/>
      <c r="H390" s="239">
        <v>504417.77</v>
      </c>
      <c r="I390" s="238"/>
      <c r="J390" s="240"/>
    </row>
    <row r="391" spans="1:10" ht="34.15" customHeight="1" thickBot="1" x14ac:dyDescent="0.3">
      <c r="A391" s="24"/>
      <c r="B391" s="24"/>
      <c r="C391" s="24"/>
      <c r="D391" s="24"/>
      <c r="E391" s="24"/>
      <c r="F391" s="24"/>
      <c r="G391" s="24"/>
      <c r="H391" s="24"/>
      <c r="I391" s="24"/>
      <c r="J391" s="24"/>
    </row>
    <row r="392" spans="1:10" ht="70.150000000000006" customHeight="1" x14ac:dyDescent="0.25">
      <c r="A392" s="9"/>
      <c r="B392" s="10"/>
      <c r="C392" s="10"/>
      <c r="D392" s="11"/>
      <c r="E392" s="10"/>
      <c r="F392" s="10"/>
      <c r="G392" s="10"/>
      <c r="H392" s="10"/>
      <c r="I392" s="10"/>
      <c r="J392" s="12"/>
    </row>
    <row r="393" spans="1:10" ht="16.5" x14ac:dyDescent="0.3">
      <c r="A393" s="220" t="s">
        <v>30</v>
      </c>
      <c r="B393" s="221"/>
      <c r="C393" s="221"/>
      <c r="D393" s="221"/>
      <c r="E393" s="221"/>
      <c r="F393" s="221"/>
      <c r="G393" s="221"/>
      <c r="H393" s="221"/>
      <c r="I393" s="221"/>
      <c r="J393" s="222"/>
    </row>
    <row r="394" spans="1:10" ht="18" x14ac:dyDescent="0.25">
      <c r="A394" s="210" t="s">
        <v>31</v>
      </c>
      <c r="B394" s="211"/>
      <c r="C394" s="211"/>
      <c r="D394" s="211"/>
      <c r="E394" s="211"/>
      <c r="F394" s="211"/>
      <c r="G394" s="211"/>
      <c r="H394" s="211"/>
      <c r="I394" s="211"/>
      <c r="J394" s="212"/>
    </row>
    <row r="395" spans="1:10" ht="18" x14ac:dyDescent="0.25">
      <c r="A395" s="210" t="s">
        <v>32</v>
      </c>
      <c r="B395" s="211"/>
      <c r="C395" s="211"/>
      <c r="D395" s="211"/>
      <c r="E395" s="211"/>
      <c r="F395" s="211"/>
      <c r="G395" s="211"/>
      <c r="H395" s="211"/>
      <c r="I395" s="211"/>
      <c r="J395" s="212"/>
    </row>
    <row r="396" spans="1:10" ht="18.75" thickBot="1" x14ac:dyDescent="0.3">
      <c r="A396" s="213" t="s">
        <v>33</v>
      </c>
      <c r="B396" s="214"/>
      <c r="C396" s="214"/>
      <c r="D396" s="214"/>
      <c r="E396" s="214"/>
      <c r="F396" s="214"/>
      <c r="G396" s="214"/>
      <c r="H396" s="214"/>
      <c r="I396" s="214"/>
      <c r="J396" s="215"/>
    </row>
  </sheetData>
  <mergeCells count="312">
    <mergeCell ref="A393:J393"/>
    <mergeCell ref="A394:J394"/>
    <mergeCell ref="A395:J395"/>
    <mergeCell ref="A396:J396"/>
    <mergeCell ref="A389:C389"/>
    <mergeCell ref="F389:G389"/>
    <mergeCell ref="H389:J389"/>
    <mergeCell ref="A390:C390"/>
    <mergeCell ref="F390:G390"/>
    <mergeCell ref="H390:J390"/>
    <mergeCell ref="E381:F381"/>
    <mergeCell ref="E382:F382"/>
    <mergeCell ref="H384:I384"/>
    <mergeCell ref="A388:C388"/>
    <mergeCell ref="F388:G388"/>
    <mergeCell ref="H388:J388"/>
    <mergeCell ref="E372:F372"/>
    <mergeCell ref="E373:F373"/>
    <mergeCell ref="E374:F374"/>
    <mergeCell ref="H376:I376"/>
    <mergeCell ref="F379:G379"/>
    <mergeCell ref="E380:F380"/>
    <mergeCell ref="E363:F363"/>
    <mergeCell ref="H365:I365"/>
    <mergeCell ref="F368:G368"/>
    <mergeCell ref="E369:F369"/>
    <mergeCell ref="E370:F370"/>
    <mergeCell ref="E371:F371"/>
    <mergeCell ref="H355:I355"/>
    <mergeCell ref="F358:G358"/>
    <mergeCell ref="F359:G359"/>
    <mergeCell ref="E360:F360"/>
    <mergeCell ref="E361:F361"/>
    <mergeCell ref="E362:F362"/>
    <mergeCell ref="E348:F348"/>
    <mergeCell ref="E349:F349"/>
    <mergeCell ref="E350:F350"/>
    <mergeCell ref="E351:F351"/>
    <mergeCell ref="E352:F352"/>
    <mergeCell ref="E353:F353"/>
    <mergeCell ref="H340:I340"/>
    <mergeCell ref="E343:F343"/>
    <mergeCell ref="E344:F344"/>
    <mergeCell ref="E345:F345"/>
    <mergeCell ref="E346:F346"/>
    <mergeCell ref="E347:F347"/>
    <mergeCell ref="E333:F333"/>
    <mergeCell ref="E334:F334"/>
    <mergeCell ref="E335:F335"/>
    <mergeCell ref="E336:F336"/>
    <mergeCell ref="E337:F337"/>
    <mergeCell ref="E338:F338"/>
    <mergeCell ref="E324:F324"/>
    <mergeCell ref="E325:F325"/>
    <mergeCell ref="E326:F326"/>
    <mergeCell ref="E327:F327"/>
    <mergeCell ref="E328:F328"/>
    <mergeCell ref="H330:I330"/>
    <mergeCell ref="E315:F315"/>
    <mergeCell ref="H317:I317"/>
    <mergeCell ref="F320:G320"/>
    <mergeCell ref="E321:F321"/>
    <mergeCell ref="E322:F322"/>
    <mergeCell ref="E323:F323"/>
    <mergeCell ref="F309:G309"/>
    <mergeCell ref="E310:F310"/>
    <mergeCell ref="E311:F311"/>
    <mergeCell ref="E312:F312"/>
    <mergeCell ref="E313:F313"/>
    <mergeCell ref="E314:F314"/>
    <mergeCell ref="E300:F300"/>
    <mergeCell ref="E301:F301"/>
    <mergeCell ref="E302:F302"/>
    <mergeCell ref="E303:F303"/>
    <mergeCell ref="E304:F304"/>
    <mergeCell ref="H306:I306"/>
    <mergeCell ref="H292:I292"/>
    <mergeCell ref="E295:F295"/>
    <mergeCell ref="E296:F296"/>
    <mergeCell ref="E297:F297"/>
    <mergeCell ref="E298:F298"/>
    <mergeCell ref="E299:F299"/>
    <mergeCell ref="E285:F285"/>
    <mergeCell ref="E286:F286"/>
    <mergeCell ref="E287:F287"/>
    <mergeCell ref="E288:F288"/>
    <mergeCell ref="E289:F289"/>
    <mergeCell ref="E290:F290"/>
    <mergeCell ref="E279:F279"/>
    <mergeCell ref="E280:F280"/>
    <mergeCell ref="E281:F281"/>
    <mergeCell ref="E282:F282"/>
    <mergeCell ref="E283:F283"/>
    <mergeCell ref="E284:F284"/>
    <mergeCell ref="E270:F270"/>
    <mergeCell ref="E271:F271"/>
    <mergeCell ref="E272:F272"/>
    <mergeCell ref="E273:F273"/>
    <mergeCell ref="H275:I275"/>
    <mergeCell ref="F278:G278"/>
    <mergeCell ref="E261:F261"/>
    <mergeCell ref="E262:F262"/>
    <mergeCell ref="H264:I264"/>
    <mergeCell ref="E267:F267"/>
    <mergeCell ref="E268:F268"/>
    <mergeCell ref="E269:F269"/>
    <mergeCell ref="E252:F252"/>
    <mergeCell ref="E253:F253"/>
    <mergeCell ref="H255:I255"/>
    <mergeCell ref="E258:F258"/>
    <mergeCell ref="E259:F259"/>
    <mergeCell ref="E260:F260"/>
    <mergeCell ref="H244:I244"/>
    <mergeCell ref="E247:F247"/>
    <mergeCell ref="E248:F248"/>
    <mergeCell ref="E249:F249"/>
    <mergeCell ref="E250:F250"/>
    <mergeCell ref="E251:F251"/>
    <mergeCell ref="E237:F237"/>
    <mergeCell ref="E238:F238"/>
    <mergeCell ref="E239:F239"/>
    <mergeCell ref="E240:F240"/>
    <mergeCell ref="E241:F241"/>
    <mergeCell ref="E242:F242"/>
    <mergeCell ref="E228:F228"/>
    <mergeCell ref="E229:F229"/>
    <mergeCell ref="E230:F230"/>
    <mergeCell ref="H232:I232"/>
    <mergeCell ref="E235:F235"/>
    <mergeCell ref="E236:F236"/>
    <mergeCell ref="E222:F222"/>
    <mergeCell ref="E223:F223"/>
    <mergeCell ref="E224:F224"/>
    <mergeCell ref="E225:F225"/>
    <mergeCell ref="E226:F226"/>
    <mergeCell ref="E227:F227"/>
    <mergeCell ref="E213:F213"/>
    <mergeCell ref="E214:F214"/>
    <mergeCell ref="E215:F215"/>
    <mergeCell ref="E216:F216"/>
    <mergeCell ref="E217:F217"/>
    <mergeCell ref="H219:I219"/>
    <mergeCell ref="H205:I205"/>
    <mergeCell ref="E208:F208"/>
    <mergeCell ref="E209:F209"/>
    <mergeCell ref="E210:F210"/>
    <mergeCell ref="E211:F211"/>
    <mergeCell ref="E212:F212"/>
    <mergeCell ref="E198:F198"/>
    <mergeCell ref="E199:F199"/>
    <mergeCell ref="E200:F200"/>
    <mergeCell ref="E201:F201"/>
    <mergeCell ref="E202:F202"/>
    <mergeCell ref="E203:F203"/>
    <mergeCell ref="E189:F189"/>
    <mergeCell ref="E190:F190"/>
    <mergeCell ref="E191:F191"/>
    <mergeCell ref="H193:I193"/>
    <mergeCell ref="E196:F196"/>
    <mergeCell ref="E197:F197"/>
    <mergeCell ref="E183:F183"/>
    <mergeCell ref="E184:F184"/>
    <mergeCell ref="E185:F185"/>
    <mergeCell ref="E186:F186"/>
    <mergeCell ref="E187:F187"/>
    <mergeCell ref="E188:F188"/>
    <mergeCell ref="E171:F171"/>
    <mergeCell ref="H173:I173"/>
    <mergeCell ref="E176:F176"/>
    <mergeCell ref="E177:F177"/>
    <mergeCell ref="E178:F178"/>
    <mergeCell ref="H180:I180"/>
    <mergeCell ref="E165:F165"/>
    <mergeCell ref="E166:F166"/>
    <mergeCell ref="E167:F167"/>
    <mergeCell ref="E168:F168"/>
    <mergeCell ref="E169:F169"/>
    <mergeCell ref="E170:F170"/>
    <mergeCell ref="E156:F156"/>
    <mergeCell ref="E157:F157"/>
    <mergeCell ref="E158:F158"/>
    <mergeCell ref="H160:I160"/>
    <mergeCell ref="E163:F163"/>
    <mergeCell ref="E164:F164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E146:F146"/>
    <mergeCell ref="E147:F147"/>
    <mergeCell ref="E148:F148"/>
    <mergeCell ref="E149:F149"/>
    <mergeCell ref="H136:I136"/>
    <mergeCell ref="E139:F139"/>
    <mergeCell ref="E140:F140"/>
    <mergeCell ref="E141:F141"/>
    <mergeCell ref="E142:F142"/>
    <mergeCell ref="E143:F143"/>
    <mergeCell ref="E129:F129"/>
    <mergeCell ref="E130:F130"/>
    <mergeCell ref="E131:F131"/>
    <mergeCell ref="E132:F132"/>
    <mergeCell ref="E133:F133"/>
    <mergeCell ref="E134:F134"/>
    <mergeCell ref="E120:F120"/>
    <mergeCell ref="E121:F121"/>
    <mergeCell ref="E122:F122"/>
    <mergeCell ref="E123:F123"/>
    <mergeCell ref="H125:I125"/>
    <mergeCell ref="E128:F128"/>
    <mergeCell ref="E111:F111"/>
    <mergeCell ref="E112:F112"/>
    <mergeCell ref="H114:I114"/>
    <mergeCell ref="E117:F117"/>
    <mergeCell ref="E118:F118"/>
    <mergeCell ref="E119:F119"/>
    <mergeCell ref="E102:F102"/>
    <mergeCell ref="E103:F103"/>
    <mergeCell ref="H105:I105"/>
    <mergeCell ref="E108:F108"/>
    <mergeCell ref="E109:F109"/>
    <mergeCell ref="E110:F110"/>
    <mergeCell ref="E93:F93"/>
    <mergeCell ref="H95:I95"/>
    <mergeCell ref="E98:F98"/>
    <mergeCell ref="E99:F99"/>
    <mergeCell ref="E100:F100"/>
    <mergeCell ref="E101:F101"/>
    <mergeCell ref="F87:G87"/>
    <mergeCell ref="E88:F88"/>
    <mergeCell ref="E89:F89"/>
    <mergeCell ref="E90:F90"/>
    <mergeCell ref="E91:F91"/>
    <mergeCell ref="E92:F92"/>
    <mergeCell ref="E78:F78"/>
    <mergeCell ref="E79:F79"/>
    <mergeCell ref="E80:F80"/>
    <mergeCell ref="E81:F81"/>
    <mergeCell ref="H83:I83"/>
    <mergeCell ref="F86:G86"/>
    <mergeCell ref="E69:F69"/>
    <mergeCell ref="E70:F70"/>
    <mergeCell ref="E71:F71"/>
    <mergeCell ref="H73:I73"/>
    <mergeCell ref="E76:F76"/>
    <mergeCell ref="E77:F77"/>
    <mergeCell ref="E60:F60"/>
    <mergeCell ref="E61:F61"/>
    <mergeCell ref="E62:F62"/>
    <mergeCell ref="E63:F63"/>
    <mergeCell ref="H65:I65"/>
    <mergeCell ref="E68:F68"/>
    <mergeCell ref="E51:F51"/>
    <mergeCell ref="E52:F52"/>
    <mergeCell ref="E53:F53"/>
    <mergeCell ref="H55:I55"/>
    <mergeCell ref="F58:G58"/>
    <mergeCell ref="F59:G59"/>
    <mergeCell ref="E45:F45"/>
    <mergeCell ref="E46:F46"/>
    <mergeCell ref="E47:F47"/>
    <mergeCell ref="E48:F48"/>
    <mergeCell ref="E49:F49"/>
    <mergeCell ref="E50:F50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18:F18"/>
    <mergeCell ref="E19:F19"/>
    <mergeCell ref="H21:I21"/>
    <mergeCell ref="E24:F24"/>
    <mergeCell ref="E25:F25"/>
    <mergeCell ref="E26:F26"/>
    <mergeCell ref="E9:F9"/>
    <mergeCell ref="E10:F10"/>
    <mergeCell ref="E11:F11"/>
    <mergeCell ref="H13:I13"/>
    <mergeCell ref="E16:F16"/>
    <mergeCell ref="E17:F17"/>
    <mergeCell ref="A3:J3"/>
    <mergeCell ref="F4:G4"/>
    <mergeCell ref="E5:F5"/>
    <mergeCell ref="E6:F6"/>
    <mergeCell ref="E7:F7"/>
    <mergeCell ref="E8:F8"/>
    <mergeCell ref="C1:D1"/>
    <mergeCell ref="E1:F1"/>
    <mergeCell ref="G1:H1"/>
    <mergeCell ref="I1:J1"/>
    <mergeCell ref="C2:D2"/>
    <mergeCell ref="E2:F2"/>
    <mergeCell ref="G2:H2"/>
    <mergeCell ref="I2:J2"/>
  </mergeCells>
  <pageMargins left="0.511811024" right="0.511811024" top="0.78740157499999996" bottom="0.78740157499999996" header="0.31496062000000002" footer="0.31496062000000002"/>
  <pageSetup paperSize="9" scale="49" fitToHeight="0" orientation="portrait" r:id="rId1"/>
  <headerFooter>
    <oddHeader>&amp;L&amp;G&amp;C&amp;"-,Negrito"&amp;16
ARENA ENGENHARIA&amp;R&amp;G</oddHeader>
    <oddFooter xml:space="preserve">&amp;CCNPJ: 17.990.534/0001-05
Rua Diamante, nº08B, Cajazeiras, Itupiranga - Pará.
CEP 68.580-000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view="pageLayout" zoomScaleNormal="100" workbookViewId="0">
      <selection activeCell="I2" sqref="I2:K2"/>
    </sheetView>
  </sheetViews>
  <sheetFormatPr defaultRowHeight="15" x14ac:dyDescent="0.25"/>
  <cols>
    <col min="1" max="2" width="11.140625" bestFit="1" customWidth="1"/>
    <col min="4" max="4" width="66.7109375" bestFit="1" customWidth="1"/>
    <col min="5" max="5" width="33.42578125" bestFit="1" customWidth="1"/>
    <col min="6" max="6" width="5.5703125" bestFit="1" customWidth="1"/>
    <col min="7" max="10" width="11.140625" bestFit="1" customWidth="1"/>
    <col min="11" max="11" width="38.28515625" bestFit="1" customWidth="1"/>
  </cols>
  <sheetData>
    <row r="1" spans="1:11" x14ac:dyDescent="0.2">
      <c r="A1" s="44"/>
      <c r="B1" s="45"/>
      <c r="C1" s="45"/>
      <c r="D1" s="45" t="s">
        <v>35</v>
      </c>
      <c r="E1" s="45" t="s">
        <v>2</v>
      </c>
      <c r="F1" s="198" t="s">
        <v>3</v>
      </c>
      <c r="G1" s="198"/>
      <c r="H1" s="198"/>
      <c r="I1" s="198" t="s">
        <v>4</v>
      </c>
      <c r="J1" s="198"/>
      <c r="K1" s="199"/>
    </row>
    <row r="2" spans="1:11" ht="77.25" thickBot="1" x14ac:dyDescent="0.3">
      <c r="A2" s="46"/>
      <c r="B2" s="47"/>
      <c r="C2" s="47"/>
      <c r="D2" s="47" t="s">
        <v>36</v>
      </c>
      <c r="E2" s="47" t="s">
        <v>37</v>
      </c>
      <c r="F2" s="200" t="s">
        <v>38</v>
      </c>
      <c r="G2" s="200"/>
      <c r="H2" s="200"/>
      <c r="I2" s="200" t="s">
        <v>1780</v>
      </c>
      <c r="J2" s="200"/>
      <c r="K2" s="201"/>
    </row>
    <row r="3" spans="1:11" ht="19.5" thickBot="1" x14ac:dyDescent="0.35">
      <c r="A3" s="243" t="s">
        <v>474</v>
      </c>
      <c r="B3" s="244"/>
      <c r="C3" s="244"/>
      <c r="D3" s="244"/>
      <c r="E3" s="244"/>
      <c r="F3" s="244"/>
      <c r="G3" s="244"/>
      <c r="H3" s="244"/>
      <c r="I3" s="244"/>
      <c r="J3" s="244"/>
      <c r="K3" s="245"/>
    </row>
    <row r="4" spans="1:11" x14ac:dyDescent="0.25">
      <c r="A4" s="241" t="s">
        <v>40</v>
      </c>
      <c r="B4" s="242"/>
      <c r="C4" s="242"/>
      <c r="D4" s="242" t="s">
        <v>43</v>
      </c>
      <c r="E4" s="242"/>
      <c r="F4" s="242"/>
      <c r="G4" s="242"/>
      <c r="H4" s="242"/>
      <c r="I4" s="242"/>
      <c r="J4" s="87" t="s">
        <v>48</v>
      </c>
      <c r="K4" s="88" t="s">
        <v>49</v>
      </c>
    </row>
    <row r="5" spans="1:11" x14ac:dyDescent="0.25">
      <c r="A5" s="246" t="s">
        <v>50</v>
      </c>
      <c r="B5" s="232"/>
      <c r="C5" s="232"/>
      <c r="D5" s="232" t="s">
        <v>51</v>
      </c>
      <c r="E5" s="232"/>
      <c r="F5" s="232"/>
      <c r="G5" s="232"/>
      <c r="H5" s="232"/>
      <c r="I5" s="232"/>
      <c r="J5" s="52">
        <v>18786.18</v>
      </c>
      <c r="K5" s="67">
        <v>3.7243295373991285E-2</v>
      </c>
    </row>
    <row r="6" spans="1:11" x14ac:dyDescent="0.2">
      <c r="A6" s="246" t="s">
        <v>63</v>
      </c>
      <c r="B6" s="232"/>
      <c r="C6" s="232"/>
      <c r="D6" s="232" t="s">
        <v>64</v>
      </c>
      <c r="E6" s="232"/>
      <c r="F6" s="232"/>
      <c r="G6" s="232"/>
      <c r="H6" s="232"/>
      <c r="I6" s="232"/>
      <c r="J6" s="52">
        <v>127363.12</v>
      </c>
      <c r="K6" s="67">
        <v>0.25249530760980132</v>
      </c>
    </row>
    <row r="7" spans="1:11" ht="15.75" thickBot="1" x14ac:dyDescent="0.3">
      <c r="A7" s="247" t="s">
        <v>171</v>
      </c>
      <c r="B7" s="248"/>
      <c r="C7" s="248"/>
      <c r="D7" s="248" t="s">
        <v>172</v>
      </c>
      <c r="E7" s="248"/>
      <c r="F7" s="248"/>
      <c r="G7" s="248"/>
      <c r="H7" s="248"/>
      <c r="I7" s="248"/>
      <c r="J7" s="89">
        <v>4419.03</v>
      </c>
      <c r="K7" s="90">
        <v>8.7606548833519485E-3</v>
      </c>
    </row>
    <row r="8" spans="1:11" x14ac:dyDescent="0.2">
      <c r="A8" s="21"/>
      <c r="B8" s="21"/>
      <c r="C8" s="21"/>
      <c r="D8" s="21"/>
      <c r="E8" s="21"/>
      <c r="F8" s="21"/>
      <c r="G8" s="61"/>
      <c r="H8" s="62"/>
      <c r="I8" s="62"/>
      <c r="J8" s="62"/>
      <c r="K8" s="63"/>
    </row>
    <row r="9" spans="1:11" x14ac:dyDescent="0.2">
      <c r="A9" s="205"/>
      <c r="B9" s="205"/>
      <c r="C9" s="205"/>
      <c r="D9" s="22"/>
      <c r="E9" s="23"/>
      <c r="F9" s="23"/>
      <c r="G9" s="206" t="s">
        <v>177</v>
      </c>
      <c r="H9" s="207"/>
      <c r="I9" s="208">
        <v>392703.89</v>
      </c>
      <c r="J9" s="207"/>
      <c r="K9" s="209"/>
    </row>
    <row r="10" spans="1:11" ht="15.75" thickBot="1" x14ac:dyDescent="0.25">
      <c r="A10" s="205"/>
      <c r="B10" s="205"/>
      <c r="C10" s="205"/>
      <c r="D10" s="22"/>
      <c r="E10" s="23"/>
      <c r="F10" s="23"/>
      <c r="G10" s="233" t="s">
        <v>178</v>
      </c>
      <c r="H10" s="234"/>
      <c r="I10" s="235">
        <v>111713.88</v>
      </c>
      <c r="J10" s="234"/>
      <c r="K10" s="236"/>
    </row>
    <row r="11" spans="1:11" ht="15.75" thickBot="1" x14ac:dyDescent="0.25">
      <c r="A11" s="205"/>
      <c r="B11" s="205"/>
      <c r="C11" s="205"/>
      <c r="D11" s="22"/>
      <c r="E11" s="23"/>
      <c r="F11" s="23"/>
      <c r="G11" s="237" t="s">
        <v>179</v>
      </c>
      <c r="H11" s="238"/>
      <c r="I11" s="239">
        <v>504417.77</v>
      </c>
      <c r="J11" s="238"/>
      <c r="K11" s="240"/>
    </row>
    <row r="12" spans="1:1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1" ht="15.75" thickBot="1" x14ac:dyDescent="0.25"/>
    <row r="14" spans="1:11" ht="37.15" customHeight="1" x14ac:dyDescent="0.2">
      <c r="A14" s="83"/>
      <c r="B14" s="84"/>
      <c r="C14" s="84"/>
      <c r="D14" s="84"/>
      <c r="E14" s="84"/>
      <c r="F14" s="84"/>
      <c r="G14" s="84"/>
      <c r="H14" s="84"/>
      <c r="I14" s="84"/>
      <c r="J14" s="84"/>
      <c r="K14" s="85"/>
    </row>
    <row r="15" spans="1:11" ht="14.45" customHeight="1" x14ac:dyDescent="0.2">
      <c r="A15" s="220" t="s">
        <v>30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50"/>
    </row>
    <row r="16" spans="1:11" ht="17.25" x14ac:dyDescent="0.2">
      <c r="A16" s="210" t="s">
        <v>31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2"/>
    </row>
    <row r="17" spans="1:11" ht="18" x14ac:dyDescent="0.25">
      <c r="A17" s="210" t="s">
        <v>32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2"/>
    </row>
    <row r="18" spans="1:11" ht="18.75" thickBot="1" x14ac:dyDescent="0.3">
      <c r="A18" s="213" t="s">
        <v>33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5"/>
    </row>
  </sheetData>
  <mergeCells count="26">
    <mergeCell ref="A17:K17"/>
    <mergeCell ref="A18:K18"/>
    <mergeCell ref="A16:K16"/>
    <mergeCell ref="A15:K15"/>
    <mergeCell ref="A11:C11"/>
    <mergeCell ref="G11:H11"/>
    <mergeCell ref="I11:K11"/>
    <mergeCell ref="A9:C9"/>
    <mergeCell ref="G9:H9"/>
    <mergeCell ref="I9:K9"/>
    <mergeCell ref="A10:C10"/>
    <mergeCell ref="G10:H10"/>
    <mergeCell ref="I10:K10"/>
    <mergeCell ref="A5:C5"/>
    <mergeCell ref="D5:I5"/>
    <mergeCell ref="A6:C6"/>
    <mergeCell ref="D6:I6"/>
    <mergeCell ref="A7:C7"/>
    <mergeCell ref="D7:I7"/>
    <mergeCell ref="A4:C4"/>
    <mergeCell ref="D4:I4"/>
    <mergeCell ref="F1:H1"/>
    <mergeCell ref="I1:K1"/>
    <mergeCell ref="F2:H2"/>
    <mergeCell ref="I2:K2"/>
    <mergeCell ref="A3:K3"/>
  </mergeCells>
  <pageMargins left="0.511811024" right="0.511811024" top="0.92008333333333336" bottom="0.78740157499999996" header="0.31496062000000002" footer="0.31496062000000002"/>
  <pageSetup paperSize="9" scale="61" fitToHeight="0" orientation="landscape" r:id="rId1"/>
  <headerFooter>
    <oddHeader>&amp;L&amp;G&amp;C&amp;"-,Negrito"&amp;16
ARENA ENGENHARIA&amp;R&amp;G</oddHeader>
    <oddFooter xml:space="preserve">&amp;CCNPJ: 17.990.534/0001-05
Rua Diamante, nº08B, Cajazeiras, Itupiranga - Pará.
CEP 68.580-000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view="pageLayout" zoomScaleNormal="100" workbookViewId="0">
      <selection activeCell="I4" sqref="I4:J4"/>
    </sheetView>
  </sheetViews>
  <sheetFormatPr defaultRowHeight="15" x14ac:dyDescent="0.25"/>
  <cols>
    <col min="1" max="1" width="10.85546875" customWidth="1"/>
    <col min="4" max="4" width="39.28515625" customWidth="1"/>
    <col min="5" max="5" width="16.28515625" customWidth="1"/>
    <col min="6" max="6" width="10.28515625" customWidth="1"/>
    <col min="7" max="7" width="12.28515625" customWidth="1"/>
    <col min="10" max="10" width="10" customWidth="1"/>
  </cols>
  <sheetData>
    <row r="1" spans="1:10" ht="19.5" thickBot="1" x14ac:dyDescent="0.25">
      <c r="A1" s="277"/>
      <c r="B1" s="277"/>
      <c r="C1" s="277"/>
      <c r="D1" s="277"/>
      <c r="E1" s="277"/>
      <c r="F1" s="277"/>
      <c r="G1" s="277"/>
      <c r="H1" s="277"/>
      <c r="I1" s="277"/>
      <c r="J1" s="277"/>
    </row>
    <row r="2" spans="1:10" ht="24" thickBot="1" x14ac:dyDescent="0.3">
      <c r="A2" s="278" t="s">
        <v>0</v>
      </c>
      <c r="B2" s="279"/>
      <c r="C2" s="279"/>
      <c r="D2" s="279"/>
      <c r="E2" s="279"/>
      <c r="F2" s="279"/>
      <c r="G2" s="279"/>
      <c r="H2" s="279"/>
      <c r="I2" s="279"/>
      <c r="J2" s="280"/>
    </row>
    <row r="3" spans="1:10" x14ac:dyDescent="0.25">
      <c r="A3" s="281" t="s">
        <v>1</v>
      </c>
      <c r="B3" s="283" t="s">
        <v>34</v>
      </c>
      <c r="C3" s="284"/>
      <c r="D3" s="285"/>
      <c r="E3" s="289" t="s">
        <v>2</v>
      </c>
      <c r="F3" s="290"/>
      <c r="G3" s="289" t="s">
        <v>3</v>
      </c>
      <c r="H3" s="290"/>
      <c r="I3" s="291" t="s">
        <v>4</v>
      </c>
      <c r="J3" s="292"/>
    </row>
    <row r="4" spans="1:10" ht="72" customHeight="1" thickBot="1" x14ac:dyDescent="0.3">
      <c r="A4" s="282"/>
      <c r="B4" s="286"/>
      <c r="C4" s="287"/>
      <c r="D4" s="288"/>
      <c r="E4" s="293" t="s">
        <v>37</v>
      </c>
      <c r="F4" s="293"/>
      <c r="G4" s="294">
        <v>0.28470000000000001</v>
      </c>
      <c r="H4" s="295"/>
      <c r="I4" s="296" t="s">
        <v>1780</v>
      </c>
      <c r="J4" s="297"/>
    </row>
    <row r="5" spans="1:10" ht="23.25" thickBot="1" x14ac:dyDescent="0.25">
      <c r="A5" s="267" t="s">
        <v>5</v>
      </c>
      <c r="B5" s="268"/>
      <c r="C5" s="268"/>
      <c r="D5" s="268"/>
      <c r="E5" s="268"/>
      <c r="F5" s="268"/>
      <c r="G5" s="268"/>
      <c r="H5" s="268"/>
      <c r="I5" s="268"/>
      <c r="J5" s="269"/>
    </row>
    <row r="6" spans="1:10" ht="15.75" x14ac:dyDescent="0.25">
      <c r="A6" s="270" t="s">
        <v>6</v>
      </c>
      <c r="B6" s="271"/>
      <c r="C6" s="272" t="s">
        <v>7</v>
      </c>
      <c r="D6" s="273"/>
      <c r="E6" s="273"/>
      <c r="F6" s="273"/>
      <c r="G6" s="273"/>
      <c r="H6" s="274"/>
      <c r="I6" s="272" t="s">
        <v>8</v>
      </c>
      <c r="J6" s="275"/>
    </row>
    <row r="7" spans="1:10" ht="15.75" x14ac:dyDescent="0.2">
      <c r="A7" s="1"/>
      <c r="B7" s="2"/>
      <c r="C7" s="3"/>
      <c r="D7" s="3"/>
      <c r="E7" s="3"/>
      <c r="F7" s="3"/>
      <c r="G7" s="3"/>
      <c r="H7" s="3"/>
      <c r="I7" s="3"/>
      <c r="J7" s="4"/>
    </row>
    <row r="8" spans="1:10" ht="15.75" x14ac:dyDescent="0.25">
      <c r="A8" s="1"/>
      <c r="B8" s="2"/>
      <c r="C8" s="251" t="s">
        <v>9</v>
      </c>
      <c r="D8" s="251"/>
      <c r="E8" s="251"/>
      <c r="F8" s="251"/>
      <c r="G8" s="251"/>
      <c r="H8" s="251"/>
      <c r="I8" s="3"/>
      <c r="J8" s="4"/>
    </row>
    <row r="9" spans="1:10" ht="15.75" x14ac:dyDescent="0.2">
      <c r="A9" s="264" t="s">
        <v>10</v>
      </c>
      <c r="B9" s="265"/>
      <c r="C9" s="251" t="s">
        <v>11</v>
      </c>
      <c r="D9" s="251"/>
      <c r="E9" s="251"/>
      <c r="F9" s="251"/>
      <c r="G9" s="251"/>
      <c r="H9" s="251"/>
      <c r="I9" s="276">
        <v>4.8999999999999998E-3</v>
      </c>
      <c r="J9" s="255"/>
    </row>
    <row r="10" spans="1:10" ht="15.75" x14ac:dyDescent="0.2">
      <c r="A10" s="264" t="s">
        <v>12</v>
      </c>
      <c r="B10" s="265"/>
      <c r="C10" s="251" t="s">
        <v>13</v>
      </c>
      <c r="D10" s="251"/>
      <c r="E10" s="251"/>
      <c r="F10" s="251"/>
      <c r="G10" s="251"/>
      <c r="H10" s="251"/>
      <c r="I10" s="276">
        <v>8.6900000000000005E-2</v>
      </c>
      <c r="J10" s="255"/>
    </row>
    <row r="11" spans="1:10" ht="15.75" x14ac:dyDescent="0.2">
      <c r="A11" s="1"/>
      <c r="B11" s="2"/>
      <c r="C11" s="251" t="s">
        <v>14</v>
      </c>
      <c r="D11" s="251"/>
      <c r="E11" s="251"/>
      <c r="F11" s="251"/>
      <c r="G11" s="251"/>
      <c r="H11" s="251"/>
      <c r="I11" s="276">
        <f>SUM(I9:J10)</f>
        <v>9.1800000000000007E-2</v>
      </c>
      <c r="J11" s="255"/>
    </row>
    <row r="12" spans="1:10" ht="15.75" x14ac:dyDescent="0.2">
      <c r="A12" s="1"/>
      <c r="B12" s="2"/>
      <c r="C12" s="3"/>
      <c r="D12" s="5"/>
      <c r="E12" s="3"/>
      <c r="F12" s="3"/>
      <c r="G12" s="3"/>
      <c r="H12" s="3"/>
      <c r="I12" s="256"/>
      <c r="J12" s="257"/>
    </row>
    <row r="13" spans="1:10" ht="15.75" x14ac:dyDescent="0.2">
      <c r="A13" s="1"/>
      <c r="B13" s="2"/>
      <c r="C13" s="251" t="s">
        <v>15</v>
      </c>
      <c r="D13" s="251"/>
      <c r="E13" s="251"/>
      <c r="F13" s="251"/>
      <c r="G13" s="251"/>
      <c r="H13" s="251"/>
      <c r="I13" s="256"/>
      <c r="J13" s="257"/>
    </row>
    <row r="14" spans="1:10" ht="15.75" x14ac:dyDescent="0.25">
      <c r="A14" s="264" t="s">
        <v>16</v>
      </c>
      <c r="B14" s="265"/>
      <c r="C14" s="251" t="s">
        <v>17</v>
      </c>
      <c r="D14" s="251"/>
      <c r="E14" s="251"/>
      <c r="F14" s="251"/>
      <c r="G14" s="251"/>
      <c r="H14" s="251"/>
      <c r="I14" s="254">
        <v>4.0099999999999997E-2</v>
      </c>
      <c r="J14" s="255"/>
    </row>
    <row r="15" spans="1:10" ht="15.75" x14ac:dyDescent="0.2">
      <c r="A15" s="264" t="s">
        <v>18</v>
      </c>
      <c r="B15" s="265"/>
      <c r="C15" s="251" t="s">
        <v>19</v>
      </c>
      <c r="D15" s="251"/>
      <c r="E15" s="251"/>
      <c r="F15" s="251"/>
      <c r="G15" s="251"/>
      <c r="H15" s="251"/>
      <c r="I15" s="254">
        <v>9.9000000000000008E-3</v>
      </c>
      <c r="J15" s="255"/>
    </row>
    <row r="16" spans="1:10" ht="15.75" x14ac:dyDescent="0.2">
      <c r="A16" s="264" t="s">
        <v>20</v>
      </c>
      <c r="B16" s="265"/>
      <c r="C16" s="251" t="s">
        <v>21</v>
      </c>
      <c r="D16" s="251"/>
      <c r="E16" s="251"/>
      <c r="F16" s="251"/>
      <c r="G16" s="251"/>
      <c r="H16" s="251"/>
      <c r="I16" s="254">
        <v>0.01</v>
      </c>
      <c r="J16" s="255"/>
    </row>
    <row r="17" spans="1:13" ht="15.75" x14ac:dyDescent="0.25">
      <c r="A17" s="1"/>
      <c r="B17" s="2"/>
      <c r="C17" s="251" t="s">
        <v>14</v>
      </c>
      <c r="D17" s="251"/>
      <c r="E17" s="251"/>
      <c r="F17" s="251"/>
      <c r="G17" s="251"/>
      <c r="H17" s="251"/>
      <c r="I17" s="254">
        <f>SUM(I14:I16)</f>
        <v>0.06</v>
      </c>
      <c r="J17" s="255"/>
    </row>
    <row r="18" spans="1:13" ht="15.75" x14ac:dyDescent="0.25">
      <c r="A18" s="1"/>
      <c r="B18" s="2"/>
      <c r="C18" s="3"/>
      <c r="D18" s="5"/>
      <c r="E18" s="3"/>
      <c r="F18" s="3"/>
      <c r="G18" s="3"/>
      <c r="H18" s="3"/>
      <c r="I18" s="266"/>
      <c r="J18" s="257"/>
    </row>
    <row r="19" spans="1:13" ht="15.75" x14ac:dyDescent="0.25">
      <c r="A19" s="264" t="s">
        <v>22</v>
      </c>
      <c r="B19" s="265"/>
      <c r="C19" s="251" t="s">
        <v>23</v>
      </c>
      <c r="D19" s="251"/>
      <c r="E19" s="251"/>
      <c r="F19" s="251"/>
      <c r="G19" s="251"/>
      <c r="H19" s="251"/>
      <c r="I19" s="256"/>
      <c r="J19" s="257"/>
      <c r="M19" s="6"/>
    </row>
    <row r="20" spans="1:13" ht="15.75" x14ac:dyDescent="0.25">
      <c r="A20" s="262"/>
      <c r="B20" s="263"/>
      <c r="C20" s="251" t="s">
        <v>24</v>
      </c>
      <c r="D20" s="251"/>
      <c r="E20" s="251"/>
      <c r="F20" s="251"/>
      <c r="G20" s="251"/>
      <c r="H20" s="251"/>
      <c r="I20" s="254">
        <v>1.61E-2</v>
      </c>
      <c r="J20" s="255"/>
    </row>
    <row r="21" spans="1:13" ht="15.75" x14ac:dyDescent="0.25">
      <c r="A21" s="262"/>
      <c r="B21" s="263"/>
      <c r="C21" s="251" t="s">
        <v>25</v>
      </c>
      <c r="D21" s="251"/>
      <c r="E21" s="251"/>
      <c r="F21" s="251"/>
      <c r="G21" s="251"/>
      <c r="H21" s="251"/>
      <c r="I21" s="254">
        <v>3.4099999999999998E-2</v>
      </c>
      <c r="J21" s="255"/>
    </row>
    <row r="22" spans="1:13" ht="15.75" x14ac:dyDescent="0.25">
      <c r="A22" s="262"/>
      <c r="B22" s="263"/>
      <c r="C22" s="251" t="s">
        <v>26</v>
      </c>
      <c r="D22" s="251"/>
      <c r="E22" s="251"/>
      <c r="F22" s="251"/>
      <c r="G22" s="251"/>
      <c r="H22" s="251"/>
      <c r="I22" s="254">
        <v>3.3999999999999998E-3</v>
      </c>
      <c r="J22" s="255"/>
    </row>
    <row r="23" spans="1:13" ht="15.75" x14ac:dyDescent="0.25">
      <c r="A23" s="7"/>
      <c r="B23" s="2"/>
      <c r="C23" s="251" t="s">
        <v>27</v>
      </c>
      <c r="D23" s="251"/>
      <c r="E23" s="251"/>
      <c r="F23" s="251"/>
      <c r="G23" s="251"/>
      <c r="H23" s="251"/>
      <c r="I23" s="252">
        <v>4.4999999999999998E-2</v>
      </c>
      <c r="J23" s="253"/>
    </row>
    <row r="24" spans="1:13" ht="15.75" x14ac:dyDescent="0.25">
      <c r="A24" s="1"/>
      <c r="B24" s="3"/>
      <c r="C24" s="251" t="s">
        <v>14</v>
      </c>
      <c r="D24" s="251"/>
      <c r="E24" s="251"/>
      <c r="F24" s="251"/>
      <c r="G24" s="251"/>
      <c r="H24" s="251"/>
      <c r="I24" s="254">
        <f>SUM(I20:I23)</f>
        <v>9.8599999999999993E-2</v>
      </c>
      <c r="J24" s="255"/>
    </row>
    <row r="25" spans="1:13" ht="15.75" x14ac:dyDescent="0.25">
      <c r="A25" s="1"/>
      <c r="B25" s="3"/>
      <c r="C25" s="3"/>
      <c r="D25" s="3"/>
      <c r="E25" s="3"/>
      <c r="F25" s="3"/>
      <c r="G25" s="3"/>
      <c r="H25" s="3"/>
      <c r="I25" s="256"/>
      <c r="J25" s="257"/>
    </row>
    <row r="26" spans="1:13" ht="25.9" customHeight="1" thickBot="1" x14ac:dyDescent="0.3">
      <c r="A26" s="258" t="s">
        <v>28</v>
      </c>
      <c r="B26" s="259"/>
      <c r="C26" s="259" t="s">
        <v>29</v>
      </c>
      <c r="D26" s="259"/>
      <c r="E26" s="259"/>
      <c r="F26" s="259"/>
      <c r="G26" s="259"/>
      <c r="H26" s="259"/>
      <c r="I26" s="260">
        <f>((1+(I14+I16+I9))*(1+I15)*(1+I10))/(1-I24)-1</f>
        <v>0.28470338035278453</v>
      </c>
      <c r="J26" s="261"/>
    </row>
    <row r="27" spans="1:13" ht="39.6" customHeight="1" thickBot="1" x14ac:dyDescent="0.3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3" x14ac:dyDescent="0.25">
      <c r="A28" s="9"/>
      <c r="B28" s="10"/>
      <c r="C28" s="10"/>
      <c r="D28" s="11"/>
      <c r="E28" s="10"/>
      <c r="F28" s="10"/>
      <c r="G28" s="10"/>
      <c r="H28" s="10"/>
      <c r="I28" s="10"/>
      <c r="J28" s="12"/>
    </row>
    <row r="29" spans="1:13" ht="16.5" x14ac:dyDescent="0.3">
      <c r="A29" s="220" t="s">
        <v>30</v>
      </c>
      <c r="B29" s="221"/>
      <c r="C29" s="221"/>
      <c r="D29" s="221"/>
      <c r="E29" s="221"/>
      <c r="F29" s="221"/>
      <c r="G29" s="221"/>
      <c r="H29" s="221"/>
      <c r="I29" s="221"/>
      <c r="J29" s="222"/>
    </row>
    <row r="30" spans="1:13" ht="18" x14ac:dyDescent="0.25">
      <c r="A30" s="210" t="s">
        <v>31</v>
      </c>
      <c r="B30" s="211"/>
      <c r="C30" s="211"/>
      <c r="D30" s="211"/>
      <c r="E30" s="211"/>
      <c r="F30" s="211"/>
      <c r="G30" s="211"/>
      <c r="H30" s="211"/>
      <c r="I30" s="211"/>
      <c r="J30" s="212"/>
    </row>
    <row r="31" spans="1:13" ht="18" x14ac:dyDescent="0.25">
      <c r="A31" s="210" t="s">
        <v>32</v>
      </c>
      <c r="B31" s="211"/>
      <c r="C31" s="211"/>
      <c r="D31" s="211"/>
      <c r="E31" s="211"/>
      <c r="F31" s="211"/>
      <c r="G31" s="211"/>
      <c r="H31" s="211"/>
      <c r="I31" s="211"/>
      <c r="J31" s="212"/>
    </row>
    <row r="32" spans="1:13" ht="18.75" thickBot="1" x14ac:dyDescent="0.3">
      <c r="A32" s="213" t="s">
        <v>33</v>
      </c>
      <c r="B32" s="214"/>
      <c r="C32" s="214"/>
      <c r="D32" s="214"/>
      <c r="E32" s="214"/>
      <c r="F32" s="214"/>
      <c r="G32" s="214"/>
      <c r="H32" s="214"/>
      <c r="I32" s="214"/>
      <c r="J32" s="215"/>
    </row>
  </sheetData>
  <mergeCells count="62">
    <mergeCell ref="A1:J1"/>
    <mergeCell ref="A2:J2"/>
    <mergeCell ref="A3:A4"/>
    <mergeCell ref="B3:D4"/>
    <mergeCell ref="E3:F3"/>
    <mergeCell ref="G3:H3"/>
    <mergeCell ref="I3:J3"/>
    <mergeCell ref="E4:F4"/>
    <mergeCell ref="G4:H4"/>
    <mergeCell ref="I4:J4"/>
    <mergeCell ref="I12:J12"/>
    <mergeCell ref="A5:J5"/>
    <mergeCell ref="A6:B6"/>
    <mergeCell ref="C6:H6"/>
    <mergeCell ref="I6:J6"/>
    <mergeCell ref="C8:H8"/>
    <mergeCell ref="A9:B9"/>
    <mergeCell ref="C9:H9"/>
    <mergeCell ref="I9:J9"/>
    <mergeCell ref="A10:B10"/>
    <mergeCell ref="C10:H10"/>
    <mergeCell ref="I10:J10"/>
    <mergeCell ref="C11:H11"/>
    <mergeCell ref="I11:J11"/>
    <mergeCell ref="I18:J18"/>
    <mergeCell ref="C13:H13"/>
    <mergeCell ref="I13:J13"/>
    <mergeCell ref="A14:B14"/>
    <mergeCell ref="C14:H14"/>
    <mergeCell ref="I14:J14"/>
    <mergeCell ref="A15:B15"/>
    <mergeCell ref="C15:H15"/>
    <mergeCell ref="I15:J15"/>
    <mergeCell ref="A16:B16"/>
    <mergeCell ref="C16:H16"/>
    <mergeCell ref="I16:J16"/>
    <mergeCell ref="C17:H17"/>
    <mergeCell ref="I17:J17"/>
    <mergeCell ref="A19:B19"/>
    <mergeCell ref="C19:H19"/>
    <mergeCell ref="I19:J19"/>
    <mergeCell ref="A20:B20"/>
    <mergeCell ref="C20:H20"/>
    <mergeCell ref="I20:J20"/>
    <mergeCell ref="A21:B21"/>
    <mergeCell ref="C21:H21"/>
    <mergeCell ref="I21:J21"/>
    <mergeCell ref="A22:B22"/>
    <mergeCell ref="C22:H22"/>
    <mergeCell ref="I22:J22"/>
    <mergeCell ref="A29:J29"/>
    <mergeCell ref="A30:J30"/>
    <mergeCell ref="A31:J31"/>
    <mergeCell ref="A32:J32"/>
    <mergeCell ref="C23:H23"/>
    <mergeCell ref="I23:J23"/>
    <mergeCell ref="C24:H24"/>
    <mergeCell ref="I24:J24"/>
    <mergeCell ref="I25:J25"/>
    <mergeCell ref="A26:B26"/>
    <mergeCell ref="C26:H26"/>
    <mergeCell ref="I26:J26"/>
  </mergeCells>
  <pageMargins left="0.511811024" right="0.511811024" top="1.3333333333333333" bottom="0.78740157499999996" header="0.31496062000000002" footer="0.31496062000000002"/>
  <pageSetup paperSize="9" scale="68" fitToHeight="0" orientation="portrait" r:id="rId1"/>
  <headerFooter>
    <oddHeader>&amp;L&amp;G&amp;C&amp;"-,Negrito"&amp;14
ARENA ENGENHARIA&amp;R&amp;G</oddHeader>
    <oddFooter xml:space="preserve">&amp;CCNPJ: 17.990.534/0001-05
Rua Diamante, nº08B, Cajazeiras, Itupiranga - Pará.
CEP 68.580-000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zoomScaleNormal="100" workbookViewId="0">
      <selection activeCell="H2" sqref="H2:J2"/>
    </sheetView>
  </sheetViews>
  <sheetFormatPr defaultRowHeight="15" x14ac:dyDescent="0.25"/>
  <cols>
    <col min="1" max="2" width="11.140625" bestFit="1" customWidth="1"/>
    <col min="3" max="3" width="66.7109375" bestFit="1" customWidth="1"/>
    <col min="4" max="4" width="33.42578125" bestFit="1" customWidth="1"/>
    <col min="5" max="9" width="11.140625" bestFit="1" customWidth="1"/>
    <col min="10" max="12" width="16.7109375" bestFit="1" customWidth="1"/>
  </cols>
  <sheetData>
    <row r="1" spans="1:10" x14ac:dyDescent="0.2">
      <c r="A1" s="44"/>
      <c r="B1" s="45"/>
      <c r="C1" s="45" t="s">
        <v>35</v>
      </c>
      <c r="D1" s="45" t="s">
        <v>2</v>
      </c>
      <c r="E1" s="198" t="s">
        <v>3</v>
      </c>
      <c r="F1" s="198"/>
      <c r="G1" s="198"/>
      <c r="H1" s="198" t="s">
        <v>4</v>
      </c>
      <c r="I1" s="198"/>
      <c r="J1" s="298"/>
    </row>
    <row r="2" spans="1:10" ht="79.900000000000006" customHeight="1" thickBot="1" x14ac:dyDescent="0.3">
      <c r="A2" s="46"/>
      <c r="B2" s="47"/>
      <c r="C2" s="47" t="s">
        <v>36</v>
      </c>
      <c r="D2" s="47" t="s">
        <v>37</v>
      </c>
      <c r="E2" s="200" t="s">
        <v>38</v>
      </c>
      <c r="F2" s="200"/>
      <c r="G2" s="200"/>
      <c r="H2" s="200" t="s">
        <v>1780</v>
      </c>
      <c r="I2" s="200"/>
      <c r="J2" s="299"/>
    </row>
    <row r="3" spans="1:10" ht="21.75" thickBot="1" x14ac:dyDescent="0.4">
      <c r="A3" s="223" t="s">
        <v>475</v>
      </c>
      <c r="B3" s="224"/>
      <c r="C3" s="224"/>
      <c r="D3" s="224"/>
      <c r="E3" s="224"/>
      <c r="F3" s="224"/>
      <c r="G3" s="224"/>
      <c r="H3" s="224"/>
      <c r="I3" s="224"/>
      <c r="J3" s="225"/>
    </row>
    <row r="4" spans="1:10" ht="30" customHeight="1" x14ac:dyDescent="0.25">
      <c r="A4" s="94" t="s">
        <v>41</v>
      </c>
      <c r="B4" s="95" t="s">
        <v>42</v>
      </c>
      <c r="C4" s="95" t="s">
        <v>43</v>
      </c>
      <c r="D4" s="95" t="s">
        <v>181</v>
      </c>
      <c r="E4" s="96" t="s">
        <v>44</v>
      </c>
      <c r="F4" s="87" t="s">
        <v>45</v>
      </c>
      <c r="G4" s="87" t="s">
        <v>476</v>
      </c>
      <c r="H4" s="87" t="s">
        <v>48</v>
      </c>
      <c r="I4" s="87" t="s">
        <v>49</v>
      </c>
      <c r="J4" s="88" t="s">
        <v>477</v>
      </c>
    </row>
    <row r="5" spans="1:10" ht="24" customHeight="1" x14ac:dyDescent="0.2">
      <c r="A5" s="97" t="s">
        <v>140</v>
      </c>
      <c r="B5" s="92" t="s">
        <v>54</v>
      </c>
      <c r="C5" s="92" t="s">
        <v>141</v>
      </c>
      <c r="D5" s="92" t="s">
        <v>183</v>
      </c>
      <c r="E5" s="93" t="s">
        <v>90</v>
      </c>
      <c r="F5" s="91" t="s">
        <v>478</v>
      </c>
      <c r="G5" s="91" t="s">
        <v>479</v>
      </c>
      <c r="H5" s="91" t="s">
        <v>480</v>
      </c>
      <c r="I5" s="91" t="s">
        <v>481</v>
      </c>
      <c r="J5" s="98" t="s">
        <v>481</v>
      </c>
    </row>
    <row r="6" spans="1:10" ht="60" customHeight="1" x14ac:dyDescent="0.25">
      <c r="A6" s="97" t="s">
        <v>143</v>
      </c>
      <c r="B6" s="92" t="s">
        <v>76</v>
      </c>
      <c r="C6" s="92" t="s">
        <v>144</v>
      </c>
      <c r="D6" s="92" t="s">
        <v>410</v>
      </c>
      <c r="E6" s="93" t="s">
        <v>56</v>
      </c>
      <c r="F6" s="91" t="s">
        <v>482</v>
      </c>
      <c r="G6" s="91" t="s">
        <v>483</v>
      </c>
      <c r="H6" s="91" t="s">
        <v>484</v>
      </c>
      <c r="I6" s="91" t="s">
        <v>485</v>
      </c>
      <c r="J6" s="98" t="s">
        <v>486</v>
      </c>
    </row>
    <row r="7" spans="1:10" ht="24" customHeight="1" x14ac:dyDescent="0.25">
      <c r="A7" s="97" t="s">
        <v>156</v>
      </c>
      <c r="B7" s="92" t="s">
        <v>54</v>
      </c>
      <c r="C7" s="92" t="s">
        <v>157</v>
      </c>
      <c r="D7" s="92" t="s">
        <v>183</v>
      </c>
      <c r="E7" s="93" t="s">
        <v>56</v>
      </c>
      <c r="F7" s="91" t="s">
        <v>487</v>
      </c>
      <c r="G7" s="91" t="s">
        <v>488</v>
      </c>
      <c r="H7" s="91" t="s">
        <v>489</v>
      </c>
      <c r="I7" s="91" t="s">
        <v>490</v>
      </c>
      <c r="J7" s="98" t="s">
        <v>491</v>
      </c>
    </row>
    <row r="8" spans="1:10" ht="36" customHeight="1" x14ac:dyDescent="0.25">
      <c r="A8" s="97" t="s">
        <v>153</v>
      </c>
      <c r="B8" s="92" t="s">
        <v>76</v>
      </c>
      <c r="C8" s="92" t="s">
        <v>154</v>
      </c>
      <c r="D8" s="92" t="s">
        <v>432</v>
      </c>
      <c r="E8" s="93" t="s">
        <v>70</v>
      </c>
      <c r="F8" s="91" t="s">
        <v>492</v>
      </c>
      <c r="G8" s="91" t="s">
        <v>493</v>
      </c>
      <c r="H8" s="91" t="s">
        <v>494</v>
      </c>
      <c r="I8" s="91" t="s">
        <v>495</v>
      </c>
      <c r="J8" s="98" t="s">
        <v>496</v>
      </c>
    </row>
    <row r="9" spans="1:10" ht="24" customHeight="1" x14ac:dyDescent="0.25">
      <c r="A9" s="97" t="s">
        <v>83</v>
      </c>
      <c r="B9" s="92" t="s">
        <v>84</v>
      </c>
      <c r="C9" s="92" t="s">
        <v>85</v>
      </c>
      <c r="D9" s="92" t="s">
        <v>278</v>
      </c>
      <c r="E9" s="93" t="s">
        <v>86</v>
      </c>
      <c r="F9" s="91" t="s">
        <v>497</v>
      </c>
      <c r="G9" s="91" t="s">
        <v>498</v>
      </c>
      <c r="H9" s="91" t="s">
        <v>499</v>
      </c>
      <c r="I9" s="91" t="s">
        <v>500</v>
      </c>
      <c r="J9" s="98" t="s">
        <v>501</v>
      </c>
    </row>
    <row r="10" spans="1:10" ht="36" customHeight="1" x14ac:dyDescent="0.25">
      <c r="A10" s="97" t="s">
        <v>159</v>
      </c>
      <c r="B10" s="92" t="s">
        <v>76</v>
      </c>
      <c r="C10" s="92" t="s">
        <v>160</v>
      </c>
      <c r="D10" s="92" t="s">
        <v>445</v>
      </c>
      <c r="E10" s="93" t="s">
        <v>56</v>
      </c>
      <c r="F10" s="91" t="s">
        <v>502</v>
      </c>
      <c r="G10" s="91" t="s">
        <v>503</v>
      </c>
      <c r="H10" s="91" t="s">
        <v>504</v>
      </c>
      <c r="I10" s="91" t="s">
        <v>505</v>
      </c>
      <c r="J10" s="98" t="s">
        <v>506</v>
      </c>
    </row>
    <row r="11" spans="1:10" ht="24" customHeight="1" x14ac:dyDescent="0.25">
      <c r="A11" s="97" t="s">
        <v>88</v>
      </c>
      <c r="B11" s="92" t="s">
        <v>76</v>
      </c>
      <c r="C11" s="92" t="s">
        <v>89</v>
      </c>
      <c r="D11" s="92" t="s">
        <v>285</v>
      </c>
      <c r="E11" s="93" t="s">
        <v>90</v>
      </c>
      <c r="F11" s="91" t="s">
        <v>507</v>
      </c>
      <c r="G11" s="91" t="s">
        <v>508</v>
      </c>
      <c r="H11" s="91" t="s">
        <v>509</v>
      </c>
      <c r="I11" s="91" t="s">
        <v>510</v>
      </c>
      <c r="J11" s="98" t="s">
        <v>511</v>
      </c>
    </row>
    <row r="12" spans="1:10" ht="24" customHeight="1" x14ac:dyDescent="0.25">
      <c r="A12" s="97" t="s">
        <v>98</v>
      </c>
      <c r="B12" s="92" t="s">
        <v>54</v>
      </c>
      <c r="C12" s="92" t="s">
        <v>99</v>
      </c>
      <c r="D12" s="92" t="s">
        <v>183</v>
      </c>
      <c r="E12" s="93" t="s">
        <v>90</v>
      </c>
      <c r="F12" s="91" t="s">
        <v>512</v>
      </c>
      <c r="G12" s="91" t="s">
        <v>513</v>
      </c>
      <c r="H12" s="91" t="s">
        <v>514</v>
      </c>
      <c r="I12" s="91" t="s">
        <v>515</v>
      </c>
      <c r="J12" s="98" t="s">
        <v>516</v>
      </c>
    </row>
    <row r="13" spans="1:10" ht="36" customHeight="1" x14ac:dyDescent="0.25">
      <c r="A13" s="97" t="s">
        <v>75</v>
      </c>
      <c r="B13" s="92" t="s">
        <v>76</v>
      </c>
      <c r="C13" s="92" t="s">
        <v>77</v>
      </c>
      <c r="D13" s="92" t="s">
        <v>266</v>
      </c>
      <c r="E13" s="93" t="s">
        <v>56</v>
      </c>
      <c r="F13" s="91" t="s">
        <v>517</v>
      </c>
      <c r="G13" s="91" t="s">
        <v>518</v>
      </c>
      <c r="H13" s="91" t="s">
        <v>519</v>
      </c>
      <c r="I13" s="91" t="s">
        <v>520</v>
      </c>
      <c r="J13" s="98" t="s">
        <v>521</v>
      </c>
    </row>
    <row r="14" spans="1:10" ht="24" customHeight="1" x14ac:dyDescent="0.25">
      <c r="A14" s="97" t="s">
        <v>58</v>
      </c>
      <c r="B14" s="92" t="s">
        <v>54</v>
      </c>
      <c r="C14" s="92" t="s">
        <v>59</v>
      </c>
      <c r="D14" s="92" t="s">
        <v>183</v>
      </c>
      <c r="E14" s="93" t="s">
        <v>56</v>
      </c>
      <c r="F14" s="91" t="s">
        <v>522</v>
      </c>
      <c r="G14" s="91" t="s">
        <v>523</v>
      </c>
      <c r="H14" s="91" t="s">
        <v>524</v>
      </c>
      <c r="I14" s="91" t="s">
        <v>525</v>
      </c>
      <c r="J14" s="98" t="s">
        <v>526</v>
      </c>
    </row>
    <row r="15" spans="1:10" ht="24" customHeight="1" x14ac:dyDescent="0.25">
      <c r="A15" s="97" t="s">
        <v>148</v>
      </c>
      <c r="B15" s="92" t="s">
        <v>54</v>
      </c>
      <c r="C15" s="92" t="s">
        <v>149</v>
      </c>
      <c r="D15" s="92" t="s">
        <v>183</v>
      </c>
      <c r="E15" s="93" t="s">
        <v>56</v>
      </c>
      <c r="F15" s="91" t="s">
        <v>527</v>
      </c>
      <c r="G15" s="91" t="s">
        <v>528</v>
      </c>
      <c r="H15" s="91" t="s">
        <v>529</v>
      </c>
      <c r="I15" s="91" t="s">
        <v>530</v>
      </c>
      <c r="J15" s="98" t="s">
        <v>531</v>
      </c>
    </row>
    <row r="16" spans="1:10" ht="24" customHeight="1" x14ac:dyDescent="0.25">
      <c r="A16" s="97" t="s">
        <v>61</v>
      </c>
      <c r="B16" s="92" t="s">
        <v>54</v>
      </c>
      <c r="C16" s="92" t="s">
        <v>62</v>
      </c>
      <c r="D16" s="92" t="s">
        <v>183</v>
      </c>
      <c r="E16" s="93" t="s">
        <v>56</v>
      </c>
      <c r="F16" s="91" t="s">
        <v>532</v>
      </c>
      <c r="G16" s="91" t="s">
        <v>533</v>
      </c>
      <c r="H16" s="91" t="s">
        <v>534</v>
      </c>
      <c r="I16" s="91" t="s">
        <v>535</v>
      </c>
      <c r="J16" s="98" t="s">
        <v>536</v>
      </c>
    </row>
    <row r="17" spans="1:10" ht="24" customHeight="1" x14ac:dyDescent="0.25">
      <c r="A17" s="97" t="s">
        <v>122</v>
      </c>
      <c r="B17" s="92" t="s">
        <v>106</v>
      </c>
      <c r="C17" s="92" t="s">
        <v>123</v>
      </c>
      <c r="D17" s="92" t="s">
        <v>347</v>
      </c>
      <c r="E17" s="93" t="s">
        <v>108</v>
      </c>
      <c r="F17" s="91" t="s">
        <v>537</v>
      </c>
      <c r="G17" s="91" t="s">
        <v>538</v>
      </c>
      <c r="H17" s="91" t="s">
        <v>539</v>
      </c>
      <c r="I17" s="91" t="s">
        <v>540</v>
      </c>
      <c r="J17" s="98" t="s">
        <v>541</v>
      </c>
    </row>
    <row r="18" spans="1:10" ht="36" customHeight="1" x14ac:dyDescent="0.25">
      <c r="A18" s="97" t="s">
        <v>95</v>
      </c>
      <c r="B18" s="92" t="s">
        <v>76</v>
      </c>
      <c r="C18" s="92" t="s">
        <v>96</v>
      </c>
      <c r="D18" s="92" t="s">
        <v>278</v>
      </c>
      <c r="E18" s="93" t="s">
        <v>90</v>
      </c>
      <c r="F18" s="91" t="s">
        <v>542</v>
      </c>
      <c r="G18" s="91" t="s">
        <v>543</v>
      </c>
      <c r="H18" s="91" t="s">
        <v>544</v>
      </c>
      <c r="I18" s="91" t="s">
        <v>545</v>
      </c>
      <c r="J18" s="98" t="s">
        <v>546</v>
      </c>
    </row>
    <row r="19" spans="1:10" ht="24" customHeight="1" x14ac:dyDescent="0.25">
      <c r="A19" s="97" t="s">
        <v>92</v>
      </c>
      <c r="B19" s="92" t="s">
        <v>76</v>
      </c>
      <c r="C19" s="92" t="s">
        <v>93</v>
      </c>
      <c r="D19" s="92" t="s">
        <v>285</v>
      </c>
      <c r="E19" s="93" t="s">
        <v>90</v>
      </c>
      <c r="F19" s="91" t="s">
        <v>547</v>
      </c>
      <c r="G19" s="91" t="s">
        <v>548</v>
      </c>
      <c r="H19" s="91" t="s">
        <v>549</v>
      </c>
      <c r="I19" s="91" t="s">
        <v>550</v>
      </c>
      <c r="J19" s="98" t="s">
        <v>551</v>
      </c>
    </row>
    <row r="20" spans="1:10" ht="48" customHeight="1" x14ac:dyDescent="0.25">
      <c r="A20" s="97" t="s">
        <v>125</v>
      </c>
      <c r="B20" s="92" t="s">
        <v>76</v>
      </c>
      <c r="C20" s="92" t="s">
        <v>126</v>
      </c>
      <c r="D20" s="92" t="s">
        <v>313</v>
      </c>
      <c r="E20" s="93" t="s">
        <v>103</v>
      </c>
      <c r="F20" s="91" t="s">
        <v>552</v>
      </c>
      <c r="G20" s="91" t="s">
        <v>553</v>
      </c>
      <c r="H20" s="91" t="s">
        <v>554</v>
      </c>
      <c r="I20" s="91" t="s">
        <v>555</v>
      </c>
      <c r="J20" s="98" t="s">
        <v>556</v>
      </c>
    </row>
    <row r="21" spans="1:10" ht="36" customHeight="1" x14ac:dyDescent="0.25">
      <c r="A21" s="97" t="s">
        <v>169</v>
      </c>
      <c r="B21" s="92" t="s">
        <v>76</v>
      </c>
      <c r="C21" s="92" t="s">
        <v>170</v>
      </c>
      <c r="D21" s="92" t="s">
        <v>462</v>
      </c>
      <c r="E21" s="93" t="s">
        <v>90</v>
      </c>
      <c r="F21" s="91" t="s">
        <v>557</v>
      </c>
      <c r="G21" s="91" t="s">
        <v>558</v>
      </c>
      <c r="H21" s="91" t="s">
        <v>559</v>
      </c>
      <c r="I21" s="91" t="s">
        <v>560</v>
      </c>
      <c r="J21" s="98" t="s">
        <v>561</v>
      </c>
    </row>
    <row r="22" spans="1:10" ht="24" customHeight="1" x14ac:dyDescent="0.25">
      <c r="A22" s="97" t="s">
        <v>174</v>
      </c>
      <c r="B22" s="92" t="s">
        <v>106</v>
      </c>
      <c r="C22" s="92" t="s">
        <v>175</v>
      </c>
      <c r="D22" s="92" t="s">
        <v>471</v>
      </c>
      <c r="E22" s="93" t="s">
        <v>176</v>
      </c>
      <c r="F22" s="91" t="s">
        <v>562</v>
      </c>
      <c r="G22" s="91" t="s">
        <v>563</v>
      </c>
      <c r="H22" s="91" t="s">
        <v>563</v>
      </c>
      <c r="I22" s="91" t="s">
        <v>564</v>
      </c>
      <c r="J22" s="98" t="s">
        <v>565</v>
      </c>
    </row>
    <row r="23" spans="1:10" ht="24" customHeight="1" x14ac:dyDescent="0.25">
      <c r="A23" s="97" t="s">
        <v>72</v>
      </c>
      <c r="B23" s="92" t="s">
        <v>54</v>
      </c>
      <c r="C23" s="92" t="s">
        <v>73</v>
      </c>
      <c r="D23" s="92" t="s">
        <v>183</v>
      </c>
      <c r="E23" s="93" t="s">
        <v>70</v>
      </c>
      <c r="F23" s="91" t="s">
        <v>566</v>
      </c>
      <c r="G23" s="91" t="s">
        <v>567</v>
      </c>
      <c r="H23" s="91" t="s">
        <v>568</v>
      </c>
      <c r="I23" s="91" t="s">
        <v>569</v>
      </c>
      <c r="J23" s="98" t="s">
        <v>570</v>
      </c>
    </row>
    <row r="24" spans="1:10" ht="48" customHeight="1" x14ac:dyDescent="0.25">
      <c r="A24" s="97" t="s">
        <v>101</v>
      </c>
      <c r="B24" s="92" t="s">
        <v>76</v>
      </c>
      <c r="C24" s="92" t="s">
        <v>102</v>
      </c>
      <c r="D24" s="92" t="s">
        <v>313</v>
      </c>
      <c r="E24" s="93" t="s">
        <v>103</v>
      </c>
      <c r="F24" s="91" t="s">
        <v>571</v>
      </c>
      <c r="G24" s="91" t="s">
        <v>572</v>
      </c>
      <c r="H24" s="91" t="s">
        <v>573</v>
      </c>
      <c r="I24" s="91" t="s">
        <v>574</v>
      </c>
      <c r="J24" s="98" t="s">
        <v>575</v>
      </c>
    </row>
    <row r="25" spans="1:10" ht="24" customHeight="1" x14ac:dyDescent="0.25">
      <c r="A25" s="97" t="s">
        <v>113</v>
      </c>
      <c r="B25" s="92" t="s">
        <v>106</v>
      </c>
      <c r="C25" s="92" t="s">
        <v>114</v>
      </c>
      <c r="D25" s="92" t="s">
        <v>347</v>
      </c>
      <c r="E25" s="93" t="s">
        <v>108</v>
      </c>
      <c r="F25" s="91" t="s">
        <v>576</v>
      </c>
      <c r="G25" s="91" t="s">
        <v>577</v>
      </c>
      <c r="H25" s="91" t="s">
        <v>578</v>
      </c>
      <c r="I25" s="91" t="s">
        <v>579</v>
      </c>
      <c r="J25" s="98" t="s">
        <v>580</v>
      </c>
    </row>
    <row r="26" spans="1:10" ht="36" customHeight="1" x14ac:dyDescent="0.25">
      <c r="A26" s="97" t="s">
        <v>131</v>
      </c>
      <c r="B26" s="92" t="s">
        <v>106</v>
      </c>
      <c r="C26" s="92" t="s">
        <v>132</v>
      </c>
      <c r="D26" s="92" t="s">
        <v>389</v>
      </c>
      <c r="E26" s="93" t="s">
        <v>133</v>
      </c>
      <c r="F26" s="91" t="s">
        <v>581</v>
      </c>
      <c r="G26" s="91" t="s">
        <v>582</v>
      </c>
      <c r="H26" s="91" t="s">
        <v>583</v>
      </c>
      <c r="I26" s="91" t="s">
        <v>584</v>
      </c>
      <c r="J26" s="98" t="s">
        <v>585</v>
      </c>
    </row>
    <row r="27" spans="1:10" ht="24" customHeight="1" x14ac:dyDescent="0.25">
      <c r="A27" s="97" t="s">
        <v>68</v>
      </c>
      <c r="B27" s="92" t="s">
        <v>54</v>
      </c>
      <c r="C27" s="92" t="s">
        <v>69</v>
      </c>
      <c r="D27" s="92" t="s">
        <v>183</v>
      </c>
      <c r="E27" s="93" t="s">
        <v>70</v>
      </c>
      <c r="F27" s="91" t="s">
        <v>586</v>
      </c>
      <c r="G27" s="91" t="s">
        <v>587</v>
      </c>
      <c r="H27" s="91" t="s">
        <v>588</v>
      </c>
      <c r="I27" s="91" t="s">
        <v>589</v>
      </c>
      <c r="J27" s="98" t="s">
        <v>590</v>
      </c>
    </row>
    <row r="28" spans="1:10" ht="24" customHeight="1" x14ac:dyDescent="0.25">
      <c r="A28" s="97" t="s">
        <v>135</v>
      </c>
      <c r="B28" s="92" t="s">
        <v>76</v>
      </c>
      <c r="C28" s="92" t="s">
        <v>136</v>
      </c>
      <c r="D28" s="92" t="s">
        <v>285</v>
      </c>
      <c r="E28" s="93" t="s">
        <v>70</v>
      </c>
      <c r="F28" s="91" t="s">
        <v>591</v>
      </c>
      <c r="G28" s="91" t="s">
        <v>592</v>
      </c>
      <c r="H28" s="91" t="s">
        <v>593</v>
      </c>
      <c r="I28" s="91" t="s">
        <v>594</v>
      </c>
      <c r="J28" s="98" t="s">
        <v>595</v>
      </c>
    </row>
    <row r="29" spans="1:10" ht="24" customHeight="1" x14ac:dyDescent="0.25">
      <c r="A29" s="97" t="s">
        <v>53</v>
      </c>
      <c r="B29" s="92" t="s">
        <v>54</v>
      </c>
      <c r="C29" s="92" t="s">
        <v>55</v>
      </c>
      <c r="D29" s="92" t="s">
        <v>183</v>
      </c>
      <c r="E29" s="93" t="s">
        <v>56</v>
      </c>
      <c r="F29" s="91" t="s">
        <v>596</v>
      </c>
      <c r="G29" s="91" t="s">
        <v>597</v>
      </c>
      <c r="H29" s="91" t="s">
        <v>598</v>
      </c>
      <c r="I29" s="91" t="s">
        <v>594</v>
      </c>
      <c r="J29" s="98" t="s">
        <v>599</v>
      </c>
    </row>
    <row r="30" spans="1:10" ht="24" customHeight="1" x14ac:dyDescent="0.25">
      <c r="A30" s="97" t="s">
        <v>119</v>
      </c>
      <c r="B30" s="92" t="s">
        <v>106</v>
      </c>
      <c r="C30" s="92" t="s">
        <v>120</v>
      </c>
      <c r="D30" s="92" t="s">
        <v>347</v>
      </c>
      <c r="E30" s="93" t="s">
        <v>108</v>
      </c>
      <c r="F30" s="91" t="s">
        <v>537</v>
      </c>
      <c r="G30" s="91" t="s">
        <v>600</v>
      </c>
      <c r="H30" s="91" t="s">
        <v>601</v>
      </c>
      <c r="I30" s="91" t="s">
        <v>602</v>
      </c>
      <c r="J30" s="98" t="s">
        <v>603</v>
      </c>
    </row>
    <row r="31" spans="1:10" ht="48" customHeight="1" x14ac:dyDescent="0.25">
      <c r="A31" s="97" t="s">
        <v>165</v>
      </c>
      <c r="B31" s="92" t="s">
        <v>76</v>
      </c>
      <c r="C31" s="92" t="s">
        <v>166</v>
      </c>
      <c r="D31" s="92" t="s">
        <v>462</v>
      </c>
      <c r="E31" s="93" t="s">
        <v>56</v>
      </c>
      <c r="F31" s="91" t="s">
        <v>604</v>
      </c>
      <c r="G31" s="91" t="s">
        <v>605</v>
      </c>
      <c r="H31" s="91" t="s">
        <v>606</v>
      </c>
      <c r="I31" s="91" t="s">
        <v>607</v>
      </c>
      <c r="J31" s="98" t="s">
        <v>608</v>
      </c>
    </row>
    <row r="32" spans="1:10" ht="24" customHeight="1" x14ac:dyDescent="0.25">
      <c r="A32" s="97" t="s">
        <v>116</v>
      </c>
      <c r="B32" s="92" t="s">
        <v>106</v>
      </c>
      <c r="C32" s="92" t="s">
        <v>117</v>
      </c>
      <c r="D32" s="92" t="s">
        <v>347</v>
      </c>
      <c r="E32" s="93" t="s">
        <v>108</v>
      </c>
      <c r="F32" s="91" t="s">
        <v>609</v>
      </c>
      <c r="G32" s="91" t="s">
        <v>610</v>
      </c>
      <c r="H32" s="91" t="s">
        <v>611</v>
      </c>
      <c r="I32" s="91" t="s">
        <v>612</v>
      </c>
      <c r="J32" s="98" t="s">
        <v>613</v>
      </c>
    </row>
    <row r="33" spans="1:10" ht="24" customHeight="1" x14ac:dyDescent="0.25">
      <c r="A33" s="97" t="s">
        <v>105</v>
      </c>
      <c r="B33" s="92" t="s">
        <v>106</v>
      </c>
      <c r="C33" s="92" t="s">
        <v>107</v>
      </c>
      <c r="D33" s="92" t="s">
        <v>347</v>
      </c>
      <c r="E33" s="93" t="s">
        <v>108</v>
      </c>
      <c r="F33" s="91" t="s">
        <v>552</v>
      </c>
      <c r="G33" s="91" t="s">
        <v>614</v>
      </c>
      <c r="H33" s="91" t="s">
        <v>615</v>
      </c>
      <c r="I33" s="91" t="s">
        <v>616</v>
      </c>
      <c r="J33" s="98" t="s">
        <v>617</v>
      </c>
    </row>
    <row r="34" spans="1:10" ht="36" customHeight="1" x14ac:dyDescent="0.25">
      <c r="A34" s="97" t="s">
        <v>128</v>
      </c>
      <c r="B34" s="92" t="s">
        <v>76</v>
      </c>
      <c r="C34" s="92" t="s">
        <v>129</v>
      </c>
      <c r="D34" s="92" t="s">
        <v>313</v>
      </c>
      <c r="E34" s="93" t="s">
        <v>103</v>
      </c>
      <c r="F34" s="91" t="s">
        <v>571</v>
      </c>
      <c r="G34" s="91" t="s">
        <v>618</v>
      </c>
      <c r="H34" s="91" t="s">
        <v>619</v>
      </c>
      <c r="I34" s="91" t="s">
        <v>616</v>
      </c>
      <c r="J34" s="98" t="s">
        <v>620</v>
      </c>
    </row>
    <row r="35" spans="1:10" ht="24" customHeight="1" thickBot="1" x14ac:dyDescent="0.3">
      <c r="A35" s="99" t="s">
        <v>110</v>
      </c>
      <c r="B35" s="100" t="s">
        <v>106</v>
      </c>
      <c r="C35" s="100" t="s">
        <v>111</v>
      </c>
      <c r="D35" s="100" t="s">
        <v>367</v>
      </c>
      <c r="E35" s="101" t="s">
        <v>108</v>
      </c>
      <c r="F35" s="102" t="s">
        <v>571</v>
      </c>
      <c r="G35" s="102" t="s">
        <v>621</v>
      </c>
      <c r="H35" s="102" t="s">
        <v>622</v>
      </c>
      <c r="I35" s="102" t="s">
        <v>623</v>
      </c>
      <c r="J35" s="103" t="s">
        <v>624</v>
      </c>
    </row>
    <row r="36" spans="1:10" x14ac:dyDescent="0.25">
      <c r="A36" s="21"/>
      <c r="B36" s="21"/>
      <c r="C36" s="21"/>
      <c r="D36" s="21"/>
      <c r="E36" s="21"/>
      <c r="F36" s="61"/>
      <c r="G36" s="62"/>
      <c r="H36" s="62"/>
      <c r="I36" s="62"/>
      <c r="J36" s="63"/>
    </row>
    <row r="37" spans="1:10" x14ac:dyDescent="0.25">
      <c r="A37" s="205"/>
      <c r="B37" s="205"/>
      <c r="C37" s="205"/>
      <c r="D37" s="22"/>
      <c r="E37" s="23"/>
      <c r="F37" s="206" t="s">
        <v>177</v>
      </c>
      <c r="G37" s="207"/>
      <c r="H37" s="208">
        <v>392703.89</v>
      </c>
      <c r="I37" s="207"/>
      <c r="J37" s="209"/>
    </row>
    <row r="38" spans="1:10" ht="15.75" thickBot="1" x14ac:dyDescent="0.3">
      <c r="A38" s="205"/>
      <c r="B38" s="205"/>
      <c r="C38" s="205"/>
      <c r="D38" s="22"/>
      <c r="E38" s="23"/>
      <c r="F38" s="233" t="s">
        <v>178</v>
      </c>
      <c r="G38" s="234"/>
      <c r="H38" s="235">
        <v>111713.88</v>
      </c>
      <c r="I38" s="234"/>
      <c r="J38" s="236"/>
    </row>
    <row r="39" spans="1:10" ht="16.5" thickBot="1" x14ac:dyDescent="0.3">
      <c r="A39" s="205"/>
      <c r="B39" s="205"/>
      <c r="C39" s="205"/>
      <c r="D39" s="22"/>
      <c r="E39" s="23"/>
      <c r="F39" s="237" t="s">
        <v>179</v>
      </c>
      <c r="G39" s="238"/>
      <c r="H39" s="239">
        <v>504417.77</v>
      </c>
      <c r="I39" s="238"/>
      <c r="J39" s="240"/>
    </row>
    <row r="40" spans="1:10" ht="28.15" customHeight="1" thickBot="1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</row>
    <row r="41" spans="1:10" ht="70.150000000000006" customHeight="1" x14ac:dyDescent="0.25">
      <c r="A41" s="9"/>
      <c r="B41" s="10"/>
      <c r="C41" s="10"/>
      <c r="D41" s="11"/>
      <c r="E41" s="10"/>
      <c r="F41" s="10"/>
      <c r="G41" s="10"/>
      <c r="H41" s="10"/>
      <c r="I41" s="10"/>
      <c r="J41" s="12"/>
    </row>
    <row r="42" spans="1:10" ht="16.5" x14ac:dyDescent="0.3">
      <c r="A42" s="220" t="s">
        <v>30</v>
      </c>
      <c r="B42" s="221"/>
      <c r="C42" s="221"/>
      <c r="D42" s="221"/>
      <c r="E42" s="221"/>
      <c r="F42" s="221"/>
      <c r="G42" s="221"/>
      <c r="H42" s="221"/>
      <c r="I42" s="221"/>
      <c r="J42" s="222"/>
    </row>
    <row r="43" spans="1:10" ht="18" x14ac:dyDescent="0.25">
      <c r="A43" s="210" t="s">
        <v>31</v>
      </c>
      <c r="B43" s="211"/>
      <c r="C43" s="211"/>
      <c r="D43" s="211"/>
      <c r="E43" s="211"/>
      <c r="F43" s="211"/>
      <c r="G43" s="211"/>
      <c r="H43" s="211"/>
      <c r="I43" s="211"/>
      <c r="J43" s="212"/>
    </row>
    <row r="44" spans="1:10" ht="18" x14ac:dyDescent="0.25">
      <c r="A44" s="210" t="s">
        <v>32</v>
      </c>
      <c r="B44" s="211"/>
      <c r="C44" s="211"/>
      <c r="D44" s="211"/>
      <c r="E44" s="211"/>
      <c r="F44" s="211"/>
      <c r="G44" s="211"/>
      <c r="H44" s="211"/>
      <c r="I44" s="211"/>
      <c r="J44" s="212"/>
    </row>
    <row r="45" spans="1:10" ht="18.75" thickBot="1" x14ac:dyDescent="0.3">
      <c r="A45" s="213" t="s">
        <v>33</v>
      </c>
      <c r="B45" s="214"/>
      <c r="C45" s="214"/>
      <c r="D45" s="214"/>
      <c r="E45" s="214"/>
      <c r="F45" s="214"/>
      <c r="G45" s="214"/>
      <c r="H45" s="214"/>
      <c r="I45" s="214"/>
      <c r="J45" s="215"/>
    </row>
  </sheetData>
  <mergeCells count="18">
    <mergeCell ref="A42:J42"/>
    <mergeCell ref="A43:J43"/>
    <mergeCell ref="A44:J44"/>
    <mergeCell ref="A45:J45"/>
    <mergeCell ref="A38:C38"/>
    <mergeCell ref="F38:G38"/>
    <mergeCell ref="H38:J38"/>
    <mergeCell ref="A39:C39"/>
    <mergeCell ref="F39:G39"/>
    <mergeCell ref="H39:J39"/>
    <mergeCell ref="A37:C37"/>
    <mergeCell ref="F37:G37"/>
    <mergeCell ref="H37:J37"/>
    <mergeCell ref="E1:G1"/>
    <mergeCell ref="H1:J1"/>
    <mergeCell ref="E2:G2"/>
    <mergeCell ref="H2:J2"/>
    <mergeCell ref="A3:J3"/>
  </mergeCells>
  <pageMargins left="0.511811024" right="0.511811024" top="0.78740157499999996" bottom="0.78740157499999996" header="0.31496062000000002" footer="0.31496062000000002"/>
  <pageSetup paperSize="9" scale="47" fitToHeight="0" orientation="portrait" r:id="rId1"/>
  <headerFooter>
    <oddHeader>&amp;L&amp;G&amp;C&amp;"-,Negrito"&amp;16
ARENA ENGENHARIA&amp;R&amp;G</oddHeader>
    <oddFooter xml:space="preserve">&amp;CCNPJ: 17.990.534/0001-05
Rua Diamante, nº08B, Cajazeiras, Itupiranga - Pará.
CEP 68.580-000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4"/>
  <sheetViews>
    <sheetView view="pageLayout" topLeftCell="C1" zoomScaleNormal="100" workbookViewId="0">
      <selection activeCell="H2" sqref="H2:O2"/>
    </sheetView>
  </sheetViews>
  <sheetFormatPr defaultRowHeight="15" x14ac:dyDescent="0.25"/>
  <cols>
    <col min="1" max="2" width="11.140625" bestFit="1" customWidth="1"/>
    <col min="3" max="3" width="66.7109375" bestFit="1" customWidth="1"/>
    <col min="4" max="4" width="27.7109375" bestFit="1" customWidth="1"/>
    <col min="5" max="5" width="11.140625" bestFit="1" customWidth="1"/>
    <col min="6" max="15" width="14.42578125" bestFit="1" customWidth="1"/>
  </cols>
  <sheetData>
    <row r="1" spans="1:15" x14ac:dyDescent="0.2">
      <c r="A1" s="44"/>
      <c r="B1" s="45"/>
      <c r="C1" s="45" t="s">
        <v>35</v>
      </c>
      <c r="D1" s="45" t="s">
        <v>2</v>
      </c>
      <c r="E1" s="198" t="s">
        <v>3</v>
      </c>
      <c r="F1" s="198"/>
      <c r="G1" s="198"/>
      <c r="H1" s="198" t="s">
        <v>4</v>
      </c>
      <c r="I1" s="198"/>
      <c r="J1" s="198"/>
      <c r="K1" s="198"/>
      <c r="L1" s="302"/>
      <c r="M1" s="302"/>
      <c r="N1" s="302"/>
      <c r="O1" s="298"/>
    </row>
    <row r="2" spans="1:15" ht="79.900000000000006" customHeight="1" thickBot="1" x14ac:dyDescent="0.3">
      <c r="A2" s="104"/>
      <c r="B2" s="105"/>
      <c r="C2" s="105" t="s">
        <v>36</v>
      </c>
      <c r="D2" s="105" t="s">
        <v>37</v>
      </c>
      <c r="E2" s="303" t="s">
        <v>38</v>
      </c>
      <c r="F2" s="303"/>
      <c r="G2" s="303"/>
      <c r="H2" s="303" t="s">
        <v>1780</v>
      </c>
      <c r="I2" s="303"/>
      <c r="J2" s="303"/>
      <c r="K2" s="303"/>
      <c r="L2" s="304"/>
      <c r="M2" s="304"/>
      <c r="N2" s="304"/>
      <c r="O2" s="305"/>
    </row>
    <row r="3" spans="1:15" ht="21.75" thickBot="1" x14ac:dyDescent="0.35">
      <c r="A3" s="223" t="s">
        <v>625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</row>
    <row r="4" spans="1:15" ht="19.899999999999999" customHeight="1" x14ac:dyDescent="0.25">
      <c r="A4" s="306" t="s">
        <v>41</v>
      </c>
      <c r="B4" s="242" t="s">
        <v>42</v>
      </c>
      <c r="C4" s="242" t="s">
        <v>43</v>
      </c>
      <c r="D4" s="242" t="s">
        <v>181</v>
      </c>
      <c r="E4" s="308" t="s">
        <v>44</v>
      </c>
      <c r="F4" s="308" t="s">
        <v>626</v>
      </c>
      <c r="G4" s="310"/>
      <c r="H4" s="308" t="s">
        <v>627</v>
      </c>
      <c r="I4" s="310"/>
      <c r="J4" s="308" t="s">
        <v>48</v>
      </c>
      <c r="K4" s="310"/>
      <c r="L4" s="310"/>
      <c r="M4" s="310" t="s">
        <v>628</v>
      </c>
      <c r="N4" s="310" t="s">
        <v>629</v>
      </c>
      <c r="O4" s="300" t="s">
        <v>630</v>
      </c>
    </row>
    <row r="5" spans="1:15" ht="19.899999999999999" customHeight="1" x14ac:dyDescent="0.25">
      <c r="A5" s="307"/>
      <c r="B5" s="227"/>
      <c r="C5" s="227"/>
      <c r="D5" s="227"/>
      <c r="E5" s="309"/>
      <c r="F5" s="15" t="s">
        <v>631</v>
      </c>
      <c r="G5" s="15" t="s">
        <v>632</v>
      </c>
      <c r="H5" s="15" t="s">
        <v>631</v>
      </c>
      <c r="I5" s="15" t="s">
        <v>632</v>
      </c>
      <c r="J5" s="15" t="s">
        <v>631</v>
      </c>
      <c r="K5" s="15" t="s">
        <v>632</v>
      </c>
      <c r="L5" s="15" t="s">
        <v>633</v>
      </c>
      <c r="M5" s="311"/>
      <c r="N5" s="311"/>
      <c r="O5" s="301"/>
    </row>
    <row r="6" spans="1:15" ht="24" customHeight="1" x14ac:dyDescent="0.25">
      <c r="A6" s="115" t="s">
        <v>634</v>
      </c>
      <c r="B6" s="109" t="s">
        <v>54</v>
      </c>
      <c r="C6" s="109" t="s">
        <v>635</v>
      </c>
      <c r="D6" s="109" t="s">
        <v>364</v>
      </c>
      <c r="E6" s="110" t="s">
        <v>187</v>
      </c>
      <c r="F6" s="108" t="s">
        <v>636</v>
      </c>
      <c r="G6" s="108" t="s">
        <v>183</v>
      </c>
      <c r="H6" s="108" t="s">
        <v>637</v>
      </c>
      <c r="I6" s="108" t="s">
        <v>183</v>
      </c>
      <c r="J6" s="108" t="s">
        <v>638</v>
      </c>
      <c r="K6" s="108" t="s">
        <v>183</v>
      </c>
      <c r="L6" s="111">
        <v>40172.026895137999</v>
      </c>
      <c r="M6" s="108" t="s">
        <v>639</v>
      </c>
      <c r="N6" s="111">
        <v>40172.026895100003</v>
      </c>
      <c r="O6" s="116" t="s">
        <v>639</v>
      </c>
    </row>
    <row r="7" spans="1:15" ht="36" customHeight="1" x14ac:dyDescent="0.25">
      <c r="A7" s="115" t="s">
        <v>458</v>
      </c>
      <c r="B7" s="109" t="s">
        <v>76</v>
      </c>
      <c r="C7" s="109" t="s">
        <v>459</v>
      </c>
      <c r="D7" s="109" t="s">
        <v>193</v>
      </c>
      <c r="E7" s="110" t="s">
        <v>56</v>
      </c>
      <c r="F7" s="108" t="s">
        <v>640</v>
      </c>
      <c r="G7" s="108" t="s">
        <v>183</v>
      </c>
      <c r="H7" s="108" t="s">
        <v>641</v>
      </c>
      <c r="I7" s="108" t="s">
        <v>183</v>
      </c>
      <c r="J7" s="108" t="s">
        <v>642</v>
      </c>
      <c r="K7" s="108" t="s">
        <v>183</v>
      </c>
      <c r="L7" s="111">
        <v>32916.292185600003</v>
      </c>
      <c r="M7" s="108" t="s">
        <v>643</v>
      </c>
      <c r="N7" s="111">
        <v>73088.319080700006</v>
      </c>
      <c r="O7" s="116" t="s">
        <v>644</v>
      </c>
    </row>
    <row r="8" spans="1:15" ht="24" customHeight="1" x14ac:dyDescent="0.25">
      <c r="A8" s="115" t="s">
        <v>441</v>
      </c>
      <c r="B8" s="109" t="s">
        <v>54</v>
      </c>
      <c r="C8" s="109" t="s">
        <v>442</v>
      </c>
      <c r="D8" s="109" t="s">
        <v>193</v>
      </c>
      <c r="E8" s="110" t="s">
        <v>56</v>
      </c>
      <c r="F8" s="108" t="s">
        <v>645</v>
      </c>
      <c r="G8" s="108" t="s">
        <v>183</v>
      </c>
      <c r="H8" s="108" t="s">
        <v>646</v>
      </c>
      <c r="I8" s="108" t="s">
        <v>183</v>
      </c>
      <c r="J8" s="108" t="s">
        <v>647</v>
      </c>
      <c r="K8" s="108" t="s">
        <v>183</v>
      </c>
      <c r="L8" s="111">
        <v>28040.25</v>
      </c>
      <c r="M8" s="108" t="s">
        <v>648</v>
      </c>
      <c r="N8" s="111">
        <v>101128.56908070001</v>
      </c>
      <c r="O8" s="116" t="s">
        <v>649</v>
      </c>
    </row>
    <row r="9" spans="1:15" ht="24" customHeight="1" x14ac:dyDescent="0.2">
      <c r="A9" s="115" t="s">
        <v>650</v>
      </c>
      <c r="B9" s="109" t="s">
        <v>76</v>
      </c>
      <c r="C9" s="109" t="s">
        <v>651</v>
      </c>
      <c r="D9" s="109" t="s">
        <v>193</v>
      </c>
      <c r="E9" s="110" t="s">
        <v>196</v>
      </c>
      <c r="F9" s="108" t="s">
        <v>652</v>
      </c>
      <c r="G9" s="108" t="s">
        <v>183</v>
      </c>
      <c r="H9" s="108" t="s">
        <v>653</v>
      </c>
      <c r="I9" s="108" t="s">
        <v>183</v>
      </c>
      <c r="J9" s="108" t="s">
        <v>654</v>
      </c>
      <c r="K9" s="108" t="s">
        <v>183</v>
      </c>
      <c r="L9" s="111">
        <v>27378.683935487999</v>
      </c>
      <c r="M9" s="108" t="s">
        <v>655</v>
      </c>
      <c r="N9" s="111">
        <v>128507.2530162</v>
      </c>
      <c r="O9" s="116" t="s">
        <v>656</v>
      </c>
    </row>
    <row r="10" spans="1:15" ht="24" customHeight="1" x14ac:dyDescent="0.25">
      <c r="A10" s="115" t="s">
        <v>657</v>
      </c>
      <c r="B10" s="109" t="s">
        <v>54</v>
      </c>
      <c r="C10" s="109" t="s">
        <v>658</v>
      </c>
      <c r="D10" s="109" t="s">
        <v>364</v>
      </c>
      <c r="E10" s="110" t="s">
        <v>187</v>
      </c>
      <c r="F10" s="108" t="s">
        <v>659</v>
      </c>
      <c r="G10" s="108" t="s">
        <v>183</v>
      </c>
      <c r="H10" s="108" t="s">
        <v>660</v>
      </c>
      <c r="I10" s="108" t="s">
        <v>183</v>
      </c>
      <c r="J10" s="108" t="s">
        <v>661</v>
      </c>
      <c r="K10" s="108" t="s">
        <v>183</v>
      </c>
      <c r="L10" s="111">
        <v>22846.783726875001</v>
      </c>
      <c r="M10" s="108" t="s">
        <v>662</v>
      </c>
      <c r="N10" s="111">
        <v>151354.0367431</v>
      </c>
      <c r="O10" s="116" t="s">
        <v>663</v>
      </c>
    </row>
    <row r="11" spans="1:15" ht="24" customHeight="1" x14ac:dyDescent="0.2">
      <c r="A11" s="115" t="s">
        <v>664</v>
      </c>
      <c r="B11" s="109" t="s">
        <v>54</v>
      </c>
      <c r="C11" s="109" t="s">
        <v>665</v>
      </c>
      <c r="D11" s="109" t="s">
        <v>193</v>
      </c>
      <c r="E11" s="110" t="s">
        <v>666</v>
      </c>
      <c r="F11" s="108" t="s">
        <v>667</v>
      </c>
      <c r="G11" s="108" t="s">
        <v>183</v>
      </c>
      <c r="H11" s="108" t="s">
        <v>668</v>
      </c>
      <c r="I11" s="108" t="s">
        <v>183</v>
      </c>
      <c r="J11" s="108" t="s">
        <v>669</v>
      </c>
      <c r="K11" s="108" t="s">
        <v>183</v>
      </c>
      <c r="L11" s="111">
        <v>22211.628822625</v>
      </c>
      <c r="M11" s="108" t="s">
        <v>670</v>
      </c>
      <c r="N11" s="111">
        <v>173565.66556570001</v>
      </c>
      <c r="O11" s="116" t="s">
        <v>671</v>
      </c>
    </row>
    <row r="12" spans="1:15" ht="24" customHeight="1" x14ac:dyDescent="0.2">
      <c r="A12" s="115" t="s">
        <v>672</v>
      </c>
      <c r="B12" s="109" t="s">
        <v>54</v>
      </c>
      <c r="C12" s="109" t="s">
        <v>673</v>
      </c>
      <c r="D12" s="109" t="s">
        <v>674</v>
      </c>
      <c r="E12" s="110" t="s">
        <v>187</v>
      </c>
      <c r="F12" s="108" t="s">
        <v>675</v>
      </c>
      <c r="G12" s="108" t="s">
        <v>183</v>
      </c>
      <c r="H12" s="108" t="s">
        <v>676</v>
      </c>
      <c r="I12" s="108" t="s">
        <v>183</v>
      </c>
      <c r="J12" s="108" t="s">
        <v>677</v>
      </c>
      <c r="K12" s="108" t="s">
        <v>183</v>
      </c>
      <c r="L12" s="111">
        <v>21841.777648679999</v>
      </c>
      <c r="M12" s="108" t="s">
        <v>678</v>
      </c>
      <c r="N12" s="111">
        <v>195407.4432144</v>
      </c>
      <c r="O12" s="116" t="s">
        <v>679</v>
      </c>
    </row>
    <row r="13" spans="1:15" ht="24" customHeight="1" x14ac:dyDescent="0.25">
      <c r="A13" s="115" t="s">
        <v>421</v>
      </c>
      <c r="B13" s="109" t="s">
        <v>76</v>
      </c>
      <c r="C13" s="109" t="s">
        <v>422</v>
      </c>
      <c r="D13" s="109" t="s">
        <v>193</v>
      </c>
      <c r="E13" s="110" t="s">
        <v>90</v>
      </c>
      <c r="F13" s="108" t="s">
        <v>680</v>
      </c>
      <c r="G13" s="108" t="s">
        <v>183</v>
      </c>
      <c r="H13" s="108" t="s">
        <v>681</v>
      </c>
      <c r="I13" s="108" t="s">
        <v>183</v>
      </c>
      <c r="J13" s="108" t="s">
        <v>682</v>
      </c>
      <c r="K13" s="108" t="s">
        <v>183</v>
      </c>
      <c r="L13" s="111">
        <v>21535.087622399999</v>
      </c>
      <c r="M13" s="108" t="s">
        <v>683</v>
      </c>
      <c r="N13" s="111">
        <v>216942.5308368</v>
      </c>
      <c r="O13" s="116" t="s">
        <v>684</v>
      </c>
    </row>
    <row r="14" spans="1:15" ht="36" customHeight="1" x14ac:dyDescent="0.25">
      <c r="A14" s="115" t="s">
        <v>423</v>
      </c>
      <c r="B14" s="109" t="s">
        <v>76</v>
      </c>
      <c r="C14" s="109" t="s">
        <v>424</v>
      </c>
      <c r="D14" s="109" t="s">
        <v>193</v>
      </c>
      <c r="E14" s="110" t="s">
        <v>90</v>
      </c>
      <c r="F14" s="108" t="s">
        <v>685</v>
      </c>
      <c r="G14" s="108" t="s">
        <v>183</v>
      </c>
      <c r="H14" s="108" t="s">
        <v>686</v>
      </c>
      <c r="I14" s="108" t="s">
        <v>183</v>
      </c>
      <c r="J14" s="108" t="s">
        <v>687</v>
      </c>
      <c r="K14" s="108" t="s">
        <v>183</v>
      </c>
      <c r="L14" s="111">
        <v>18323.086467839999</v>
      </c>
      <c r="M14" s="108" t="s">
        <v>688</v>
      </c>
      <c r="N14" s="111">
        <v>235265.61730459999</v>
      </c>
      <c r="O14" s="116" t="s">
        <v>689</v>
      </c>
    </row>
    <row r="15" spans="1:15" ht="24" customHeight="1" x14ac:dyDescent="0.25">
      <c r="A15" s="115" t="s">
        <v>365</v>
      </c>
      <c r="B15" s="109" t="s">
        <v>76</v>
      </c>
      <c r="C15" s="109" t="s">
        <v>366</v>
      </c>
      <c r="D15" s="109" t="s">
        <v>364</v>
      </c>
      <c r="E15" s="110" t="s">
        <v>187</v>
      </c>
      <c r="F15" s="108" t="s">
        <v>690</v>
      </c>
      <c r="G15" s="108" t="s">
        <v>183</v>
      </c>
      <c r="H15" s="108" t="s">
        <v>691</v>
      </c>
      <c r="I15" s="108" t="s">
        <v>183</v>
      </c>
      <c r="J15" s="108" t="s">
        <v>692</v>
      </c>
      <c r="K15" s="108" t="s">
        <v>183</v>
      </c>
      <c r="L15" s="111">
        <v>18167.706202720001</v>
      </c>
      <c r="M15" s="108" t="s">
        <v>693</v>
      </c>
      <c r="N15" s="111">
        <v>253433.3235073</v>
      </c>
      <c r="O15" s="116" t="s">
        <v>694</v>
      </c>
    </row>
    <row r="16" spans="1:15" ht="24" customHeight="1" x14ac:dyDescent="0.25">
      <c r="A16" s="115" t="s">
        <v>311</v>
      </c>
      <c r="B16" s="109" t="s">
        <v>54</v>
      </c>
      <c r="C16" s="109" t="s">
        <v>312</v>
      </c>
      <c r="D16" s="109" t="s">
        <v>193</v>
      </c>
      <c r="E16" s="110" t="s">
        <v>90</v>
      </c>
      <c r="F16" s="108" t="s">
        <v>695</v>
      </c>
      <c r="G16" s="108" t="s">
        <v>183</v>
      </c>
      <c r="H16" s="108" t="s">
        <v>696</v>
      </c>
      <c r="I16" s="108" t="s">
        <v>183</v>
      </c>
      <c r="J16" s="108" t="s">
        <v>697</v>
      </c>
      <c r="K16" s="108" t="s">
        <v>183</v>
      </c>
      <c r="L16" s="111">
        <v>10969.98</v>
      </c>
      <c r="M16" s="108" t="s">
        <v>698</v>
      </c>
      <c r="N16" s="111">
        <v>264403.30350729998</v>
      </c>
      <c r="O16" s="116" t="s">
        <v>699</v>
      </c>
    </row>
    <row r="17" spans="1:15" ht="25.5" x14ac:dyDescent="0.25">
      <c r="A17" s="115" t="s">
        <v>419</v>
      </c>
      <c r="B17" s="109" t="s">
        <v>76</v>
      </c>
      <c r="C17" s="109" t="s">
        <v>420</v>
      </c>
      <c r="D17" s="109" t="s">
        <v>193</v>
      </c>
      <c r="E17" s="110" t="s">
        <v>56</v>
      </c>
      <c r="F17" s="108" t="s">
        <v>700</v>
      </c>
      <c r="G17" s="108" t="s">
        <v>183</v>
      </c>
      <c r="H17" s="108" t="s">
        <v>701</v>
      </c>
      <c r="I17" s="108" t="s">
        <v>183</v>
      </c>
      <c r="J17" s="108" t="s">
        <v>702</v>
      </c>
      <c r="K17" s="108" t="s">
        <v>183</v>
      </c>
      <c r="L17" s="111">
        <v>10506.22336512</v>
      </c>
      <c r="M17" s="108" t="s">
        <v>703</v>
      </c>
      <c r="N17" s="111">
        <v>274909.52687240002</v>
      </c>
      <c r="O17" s="116" t="s">
        <v>704</v>
      </c>
    </row>
    <row r="18" spans="1:15" x14ac:dyDescent="0.25">
      <c r="A18" s="115" t="s">
        <v>705</v>
      </c>
      <c r="B18" s="109" t="s">
        <v>76</v>
      </c>
      <c r="C18" s="109" t="s">
        <v>706</v>
      </c>
      <c r="D18" s="109" t="s">
        <v>674</v>
      </c>
      <c r="E18" s="110" t="s">
        <v>187</v>
      </c>
      <c r="F18" s="108" t="s">
        <v>707</v>
      </c>
      <c r="G18" s="108" t="s">
        <v>183</v>
      </c>
      <c r="H18" s="108" t="s">
        <v>676</v>
      </c>
      <c r="I18" s="108" t="s">
        <v>183</v>
      </c>
      <c r="J18" s="108" t="s">
        <v>708</v>
      </c>
      <c r="K18" s="108" t="s">
        <v>183</v>
      </c>
      <c r="L18" s="111">
        <v>9996.2731725119993</v>
      </c>
      <c r="M18" s="108" t="s">
        <v>709</v>
      </c>
      <c r="N18" s="111">
        <v>284905.80004489998</v>
      </c>
      <c r="O18" s="116" t="s">
        <v>710</v>
      </c>
    </row>
    <row r="19" spans="1:15" x14ac:dyDescent="0.25">
      <c r="A19" s="115" t="s">
        <v>443</v>
      </c>
      <c r="B19" s="109" t="s">
        <v>54</v>
      </c>
      <c r="C19" s="109" t="s">
        <v>444</v>
      </c>
      <c r="D19" s="109" t="s">
        <v>193</v>
      </c>
      <c r="E19" s="110" t="s">
        <v>70</v>
      </c>
      <c r="F19" s="108" t="s">
        <v>711</v>
      </c>
      <c r="G19" s="108" t="s">
        <v>183</v>
      </c>
      <c r="H19" s="108" t="s">
        <v>712</v>
      </c>
      <c r="I19" s="108" t="s">
        <v>183</v>
      </c>
      <c r="J19" s="108" t="s">
        <v>713</v>
      </c>
      <c r="K19" s="108" t="s">
        <v>183</v>
      </c>
      <c r="L19" s="111">
        <v>9629.7250000000004</v>
      </c>
      <c r="M19" s="108" t="s">
        <v>714</v>
      </c>
      <c r="N19" s="111">
        <v>294535.52504490002</v>
      </c>
      <c r="O19" s="116" t="s">
        <v>715</v>
      </c>
    </row>
    <row r="20" spans="1:15" x14ac:dyDescent="0.25">
      <c r="A20" s="115" t="s">
        <v>716</v>
      </c>
      <c r="B20" s="109" t="s">
        <v>54</v>
      </c>
      <c r="C20" s="109" t="s">
        <v>717</v>
      </c>
      <c r="D20" s="109" t="s">
        <v>193</v>
      </c>
      <c r="E20" s="110" t="s">
        <v>103</v>
      </c>
      <c r="F20" s="108" t="s">
        <v>718</v>
      </c>
      <c r="G20" s="108" t="s">
        <v>183</v>
      </c>
      <c r="H20" s="108" t="s">
        <v>540</v>
      </c>
      <c r="I20" s="108" t="s">
        <v>183</v>
      </c>
      <c r="J20" s="108" t="s">
        <v>719</v>
      </c>
      <c r="K20" s="108" t="s">
        <v>183</v>
      </c>
      <c r="L20" s="111">
        <v>9546.887999999999</v>
      </c>
      <c r="M20" s="108" t="s">
        <v>720</v>
      </c>
      <c r="N20" s="111">
        <v>304082.41304489999</v>
      </c>
      <c r="O20" s="116" t="s">
        <v>721</v>
      </c>
    </row>
    <row r="21" spans="1:15" ht="25.5" x14ac:dyDescent="0.25">
      <c r="A21" s="115" t="s">
        <v>456</v>
      </c>
      <c r="B21" s="109" t="s">
        <v>76</v>
      </c>
      <c r="C21" s="109" t="s">
        <v>457</v>
      </c>
      <c r="D21" s="109" t="s">
        <v>193</v>
      </c>
      <c r="E21" s="110" t="s">
        <v>70</v>
      </c>
      <c r="F21" s="108" t="s">
        <v>722</v>
      </c>
      <c r="G21" s="108" t="s">
        <v>183</v>
      </c>
      <c r="H21" s="108" t="s">
        <v>723</v>
      </c>
      <c r="I21" s="108" t="s">
        <v>183</v>
      </c>
      <c r="J21" s="108" t="s">
        <v>724</v>
      </c>
      <c r="K21" s="108" t="s">
        <v>183</v>
      </c>
      <c r="L21" s="111">
        <v>8882.5820943119998</v>
      </c>
      <c r="M21" s="108" t="s">
        <v>725</v>
      </c>
      <c r="N21" s="111">
        <v>312964.99513920001</v>
      </c>
      <c r="O21" s="116" t="s">
        <v>726</v>
      </c>
    </row>
    <row r="22" spans="1:15" x14ac:dyDescent="0.25">
      <c r="A22" s="115" t="s">
        <v>727</v>
      </c>
      <c r="B22" s="109" t="s">
        <v>54</v>
      </c>
      <c r="C22" s="109" t="s">
        <v>728</v>
      </c>
      <c r="D22" s="109" t="s">
        <v>193</v>
      </c>
      <c r="E22" s="110" t="s">
        <v>70</v>
      </c>
      <c r="F22" s="108" t="s">
        <v>729</v>
      </c>
      <c r="G22" s="108" t="s">
        <v>183</v>
      </c>
      <c r="H22" s="108" t="s">
        <v>730</v>
      </c>
      <c r="I22" s="108" t="s">
        <v>183</v>
      </c>
      <c r="J22" s="108" t="s">
        <v>731</v>
      </c>
      <c r="K22" s="108" t="s">
        <v>183</v>
      </c>
      <c r="L22" s="111">
        <v>8860.0109497600006</v>
      </c>
      <c r="M22" s="108" t="s">
        <v>725</v>
      </c>
      <c r="N22" s="111">
        <v>321825.00608899997</v>
      </c>
      <c r="O22" s="116" t="s">
        <v>732</v>
      </c>
    </row>
    <row r="23" spans="1:15" x14ac:dyDescent="0.25">
      <c r="A23" s="115" t="s">
        <v>430</v>
      </c>
      <c r="B23" s="109" t="s">
        <v>54</v>
      </c>
      <c r="C23" s="109" t="s">
        <v>431</v>
      </c>
      <c r="D23" s="109" t="s">
        <v>193</v>
      </c>
      <c r="E23" s="110" t="s">
        <v>56</v>
      </c>
      <c r="F23" s="108" t="s">
        <v>733</v>
      </c>
      <c r="G23" s="108" t="s">
        <v>183</v>
      </c>
      <c r="H23" s="108" t="s">
        <v>734</v>
      </c>
      <c r="I23" s="108" t="s">
        <v>183</v>
      </c>
      <c r="J23" s="108" t="s">
        <v>735</v>
      </c>
      <c r="K23" s="108" t="s">
        <v>183</v>
      </c>
      <c r="L23" s="111">
        <v>8071.1840000000002</v>
      </c>
      <c r="M23" s="108" t="s">
        <v>736</v>
      </c>
      <c r="N23" s="111">
        <v>329896.19008899998</v>
      </c>
      <c r="O23" s="116" t="s">
        <v>737</v>
      </c>
    </row>
    <row r="24" spans="1:15" x14ac:dyDescent="0.25">
      <c r="A24" s="115" t="s">
        <v>738</v>
      </c>
      <c r="B24" s="109" t="s">
        <v>54</v>
      </c>
      <c r="C24" s="109" t="s">
        <v>739</v>
      </c>
      <c r="D24" s="109" t="s">
        <v>193</v>
      </c>
      <c r="E24" s="110" t="s">
        <v>70</v>
      </c>
      <c r="F24" s="108" t="s">
        <v>740</v>
      </c>
      <c r="G24" s="108" t="s">
        <v>183</v>
      </c>
      <c r="H24" s="108" t="s">
        <v>741</v>
      </c>
      <c r="I24" s="108" t="s">
        <v>183</v>
      </c>
      <c r="J24" s="108" t="s">
        <v>742</v>
      </c>
      <c r="K24" s="108" t="s">
        <v>183</v>
      </c>
      <c r="L24" s="111">
        <v>7992.0827600000002</v>
      </c>
      <c r="M24" s="108" t="s">
        <v>743</v>
      </c>
      <c r="N24" s="111">
        <v>337888.272849</v>
      </c>
      <c r="O24" s="116" t="s">
        <v>744</v>
      </c>
    </row>
    <row r="25" spans="1:15" ht="25.5" x14ac:dyDescent="0.25">
      <c r="A25" s="115" t="s">
        <v>745</v>
      </c>
      <c r="B25" s="109" t="s">
        <v>54</v>
      </c>
      <c r="C25" s="109" t="s">
        <v>746</v>
      </c>
      <c r="D25" s="109" t="s">
        <v>747</v>
      </c>
      <c r="E25" s="110" t="s">
        <v>187</v>
      </c>
      <c r="F25" s="108" t="s">
        <v>675</v>
      </c>
      <c r="G25" s="108" t="s">
        <v>183</v>
      </c>
      <c r="H25" s="108" t="s">
        <v>748</v>
      </c>
      <c r="I25" s="108" t="s">
        <v>183</v>
      </c>
      <c r="J25" s="108" t="s">
        <v>749</v>
      </c>
      <c r="K25" s="108" t="s">
        <v>183</v>
      </c>
      <c r="L25" s="111">
        <v>6979.7416177599998</v>
      </c>
      <c r="M25" s="108" t="s">
        <v>750</v>
      </c>
      <c r="N25" s="111">
        <v>344868.01446680003</v>
      </c>
      <c r="O25" s="116" t="s">
        <v>751</v>
      </c>
    </row>
    <row r="26" spans="1:15" ht="25.5" x14ac:dyDescent="0.25">
      <c r="A26" s="115" t="s">
        <v>292</v>
      </c>
      <c r="B26" s="109" t="s">
        <v>76</v>
      </c>
      <c r="C26" s="109" t="s">
        <v>293</v>
      </c>
      <c r="D26" s="109" t="s">
        <v>193</v>
      </c>
      <c r="E26" s="110" t="s">
        <v>90</v>
      </c>
      <c r="F26" s="108" t="s">
        <v>752</v>
      </c>
      <c r="G26" s="108" t="s">
        <v>183</v>
      </c>
      <c r="H26" s="108" t="s">
        <v>753</v>
      </c>
      <c r="I26" s="108" t="s">
        <v>183</v>
      </c>
      <c r="J26" s="108" t="s">
        <v>754</v>
      </c>
      <c r="K26" s="108" t="s">
        <v>183</v>
      </c>
      <c r="L26" s="111">
        <v>6700.848</v>
      </c>
      <c r="M26" s="108" t="s">
        <v>755</v>
      </c>
      <c r="N26" s="111">
        <v>351568.86246680003</v>
      </c>
      <c r="O26" s="116" t="s">
        <v>756</v>
      </c>
    </row>
    <row r="27" spans="1:15" x14ac:dyDescent="0.25">
      <c r="A27" s="115" t="s">
        <v>757</v>
      </c>
      <c r="B27" s="109" t="s">
        <v>54</v>
      </c>
      <c r="C27" s="109" t="s">
        <v>758</v>
      </c>
      <c r="D27" s="109" t="s">
        <v>364</v>
      </c>
      <c r="E27" s="110" t="s">
        <v>187</v>
      </c>
      <c r="F27" s="108" t="s">
        <v>759</v>
      </c>
      <c r="G27" s="108" t="s">
        <v>183</v>
      </c>
      <c r="H27" s="108" t="s">
        <v>637</v>
      </c>
      <c r="I27" s="108" t="s">
        <v>183</v>
      </c>
      <c r="J27" s="108" t="s">
        <v>760</v>
      </c>
      <c r="K27" s="108" t="s">
        <v>183</v>
      </c>
      <c r="L27" s="111">
        <v>6629.0938656139997</v>
      </c>
      <c r="M27" s="108" t="s">
        <v>761</v>
      </c>
      <c r="N27" s="111">
        <v>358197.95633239998</v>
      </c>
      <c r="O27" s="116" t="s">
        <v>762</v>
      </c>
    </row>
    <row r="28" spans="1:15" ht="25.5" x14ac:dyDescent="0.25">
      <c r="A28" s="115" t="s">
        <v>763</v>
      </c>
      <c r="B28" s="109" t="s">
        <v>54</v>
      </c>
      <c r="C28" s="109" t="s">
        <v>764</v>
      </c>
      <c r="D28" s="109" t="s">
        <v>674</v>
      </c>
      <c r="E28" s="110" t="s">
        <v>187</v>
      </c>
      <c r="F28" s="108" t="s">
        <v>675</v>
      </c>
      <c r="G28" s="108" t="s">
        <v>183</v>
      </c>
      <c r="H28" s="108" t="s">
        <v>765</v>
      </c>
      <c r="I28" s="108" t="s">
        <v>183</v>
      </c>
      <c r="J28" s="108" t="s">
        <v>766</v>
      </c>
      <c r="K28" s="108" t="s">
        <v>183</v>
      </c>
      <c r="L28" s="111">
        <v>6257.6993814400003</v>
      </c>
      <c r="M28" s="108" t="s">
        <v>767</v>
      </c>
      <c r="N28" s="111">
        <v>364455.65571379999</v>
      </c>
      <c r="O28" s="116" t="s">
        <v>768</v>
      </c>
    </row>
    <row r="29" spans="1:15" x14ac:dyDescent="0.25">
      <c r="A29" s="115" t="s">
        <v>769</v>
      </c>
      <c r="B29" s="109" t="s">
        <v>76</v>
      </c>
      <c r="C29" s="109" t="s">
        <v>770</v>
      </c>
      <c r="D29" s="109" t="s">
        <v>364</v>
      </c>
      <c r="E29" s="110" t="s">
        <v>187</v>
      </c>
      <c r="F29" s="108" t="s">
        <v>771</v>
      </c>
      <c r="G29" s="108" t="s">
        <v>183</v>
      </c>
      <c r="H29" s="108" t="s">
        <v>772</v>
      </c>
      <c r="I29" s="108" t="s">
        <v>183</v>
      </c>
      <c r="J29" s="108" t="s">
        <v>773</v>
      </c>
      <c r="K29" s="108" t="s">
        <v>183</v>
      </c>
      <c r="L29" s="111">
        <v>5736.8401776840001</v>
      </c>
      <c r="M29" s="108" t="s">
        <v>774</v>
      </c>
      <c r="N29" s="111">
        <v>370192.49589149997</v>
      </c>
      <c r="O29" s="116" t="s">
        <v>775</v>
      </c>
    </row>
    <row r="30" spans="1:15" x14ac:dyDescent="0.25">
      <c r="A30" s="115" t="s">
        <v>776</v>
      </c>
      <c r="B30" s="109" t="s">
        <v>76</v>
      </c>
      <c r="C30" s="109" t="s">
        <v>777</v>
      </c>
      <c r="D30" s="109" t="s">
        <v>364</v>
      </c>
      <c r="E30" s="110" t="s">
        <v>187</v>
      </c>
      <c r="F30" s="108" t="s">
        <v>778</v>
      </c>
      <c r="G30" s="108" t="s">
        <v>183</v>
      </c>
      <c r="H30" s="108" t="s">
        <v>772</v>
      </c>
      <c r="I30" s="108" t="s">
        <v>183</v>
      </c>
      <c r="J30" s="108" t="s">
        <v>779</v>
      </c>
      <c r="K30" s="108" t="s">
        <v>183</v>
      </c>
      <c r="L30" s="111">
        <v>5585.1147979979996</v>
      </c>
      <c r="M30" s="108" t="s">
        <v>780</v>
      </c>
      <c r="N30" s="111">
        <v>375777.6106895</v>
      </c>
      <c r="O30" s="116" t="s">
        <v>781</v>
      </c>
    </row>
    <row r="31" spans="1:15" x14ac:dyDescent="0.25">
      <c r="A31" s="115" t="s">
        <v>782</v>
      </c>
      <c r="B31" s="109" t="s">
        <v>54</v>
      </c>
      <c r="C31" s="109" t="s">
        <v>783</v>
      </c>
      <c r="D31" s="109" t="s">
        <v>193</v>
      </c>
      <c r="E31" s="110" t="s">
        <v>187</v>
      </c>
      <c r="F31" s="108" t="s">
        <v>784</v>
      </c>
      <c r="G31" s="108" t="s">
        <v>183</v>
      </c>
      <c r="H31" s="108" t="s">
        <v>785</v>
      </c>
      <c r="I31" s="108" t="s">
        <v>183</v>
      </c>
      <c r="J31" s="108" t="s">
        <v>786</v>
      </c>
      <c r="K31" s="108" t="s">
        <v>183</v>
      </c>
      <c r="L31" s="111">
        <v>5535.1012499999997</v>
      </c>
      <c r="M31" s="108" t="s">
        <v>787</v>
      </c>
      <c r="N31" s="111">
        <v>381312.7119395</v>
      </c>
      <c r="O31" s="116" t="s">
        <v>788</v>
      </c>
    </row>
    <row r="32" spans="1:15" ht="25.5" x14ac:dyDescent="0.25">
      <c r="A32" s="115" t="s">
        <v>379</v>
      </c>
      <c r="B32" s="109" t="s">
        <v>76</v>
      </c>
      <c r="C32" s="109" t="s">
        <v>380</v>
      </c>
      <c r="D32" s="109" t="s">
        <v>193</v>
      </c>
      <c r="E32" s="110" t="s">
        <v>103</v>
      </c>
      <c r="F32" s="108" t="s">
        <v>789</v>
      </c>
      <c r="G32" s="108" t="s">
        <v>183</v>
      </c>
      <c r="H32" s="108" t="s">
        <v>790</v>
      </c>
      <c r="I32" s="108" t="s">
        <v>183</v>
      </c>
      <c r="J32" s="108" t="s">
        <v>791</v>
      </c>
      <c r="K32" s="108" t="s">
        <v>183</v>
      </c>
      <c r="L32" s="111">
        <v>5402.4</v>
      </c>
      <c r="M32" s="108" t="s">
        <v>792</v>
      </c>
      <c r="N32" s="111">
        <v>386715.11193950003</v>
      </c>
      <c r="O32" s="116" t="s">
        <v>793</v>
      </c>
    </row>
    <row r="33" spans="1:15" ht="25.5" x14ac:dyDescent="0.25">
      <c r="A33" s="115" t="s">
        <v>794</v>
      </c>
      <c r="B33" s="109" t="s">
        <v>76</v>
      </c>
      <c r="C33" s="109" t="s">
        <v>795</v>
      </c>
      <c r="D33" s="109" t="s">
        <v>193</v>
      </c>
      <c r="E33" s="110" t="s">
        <v>70</v>
      </c>
      <c r="F33" s="108" t="s">
        <v>796</v>
      </c>
      <c r="G33" s="108" t="s">
        <v>183</v>
      </c>
      <c r="H33" s="108" t="s">
        <v>797</v>
      </c>
      <c r="I33" s="108" t="s">
        <v>183</v>
      </c>
      <c r="J33" s="108" t="s">
        <v>798</v>
      </c>
      <c r="K33" s="108" t="s">
        <v>183</v>
      </c>
      <c r="L33" s="111">
        <v>5385.860585163</v>
      </c>
      <c r="M33" s="108" t="s">
        <v>792</v>
      </c>
      <c r="N33" s="111">
        <v>392100.97252469999</v>
      </c>
      <c r="O33" s="116" t="s">
        <v>799</v>
      </c>
    </row>
    <row r="34" spans="1:15" x14ac:dyDescent="0.25">
      <c r="A34" s="115" t="s">
        <v>800</v>
      </c>
      <c r="B34" s="109" t="s">
        <v>54</v>
      </c>
      <c r="C34" s="109" t="s">
        <v>801</v>
      </c>
      <c r="D34" s="109" t="s">
        <v>193</v>
      </c>
      <c r="E34" s="110" t="s">
        <v>70</v>
      </c>
      <c r="F34" s="108" t="s">
        <v>802</v>
      </c>
      <c r="G34" s="108" t="s">
        <v>183</v>
      </c>
      <c r="H34" s="108" t="s">
        <v>803</v>
      </c>
      <c r="I34" s="108" t="s">
        <v>183</v>
      </c>
      <c r="J34" s="108" t="s">
        <v>804</v>
      </c>
      <c r="K34" s="108" t="s">
        <v>183</v>
      </c>
      <c r="L34" s="111">
        <v>5155.2432806999996</v>
      </c>
      <c r="M34" s="108" t="s">
        <v>805</v>
      </c>
      <c r="N34" s="111">
        <v>397256.21580539999</v>
      </c>
      <c r="O34" s="116" t="s">
        <v>806</v>
      </c>
    </row>
    <row r="35" spans="1:15" x14ac:dyDescent="0.25">
      <c r="A35" s="115" t="s">
        <v>362</v>
      </c>
      <c r="B35" s="109" t="s">
        <v>76</v>
      </c>
      <c r="C35" s="109" t="s">
        <v>363</v>
      </c>
      <c r="D35" s="109" t="s">
        <v>364</v>
      </c>
      <c r="E35" s="110" t="s">
        <v>187</v>
      </c>
      <c r="F35" s="108" t="s">
        <v>807</v>
      </c>
      <c r="G35" s="108" t="s">
        <v>183</v>
      </c>
      <c r="H35" s="108" t="s">
        <v>772</v>
      </c>
      <c r="I35" s="108" t="s">
        <v>183</v>
      </c>
      <c r="J35" s="108" t="s">
        <v>808</v>
      </c>
      <c r="K35" s="108" t="s">
        <v>183</v>
      </c>
      <c r="L35" s="111">
        <v>5078.7945553440004</v>
      </c>
      <c r="M35" s="108" t="s">
        <v>809</v>
      </c>
      <c r="N35" s="111">
        <v>402335.01036070002</v>
      </c>
      <c r="O35" s="116" t="s">
        <v>810</v>
      </c>
    </row>
    <row r="36" spans="1:15" ht="25.5" x14ac:dyDescent="0.25">
      <c r="A36" s="115" t="s">
        <v>302</v>
      </c>
      <c r="B36" s="109" t="s">
        <v>76</v>
      </c>
      <c r="C36" s="109" t="s">
        <v>303</v>
      </c>
      <c r="D36" s="109" t="s">
        <v>193</v>
      </c>
      <c r="E36" s="110" t="s">
        <v>90</v>
      </c>
      <c r="F36" s="108" t="s">
        <v>811</v>
      </c>
      <c r="G36" s="108" t="s">
        <v>183</v>
      </c>
      <c r="H36" s="108" t="s">
        <v>812</v>
      </c>
      <c r="I36" s="108" t="s">
        <v>183</v>
      </c>
      <c r="J36" s="108" t="s">
        <v>813</v>
      </c>
      <c r="K36" s="108" t="s">
        <v>183</v>
      </c>
      <c r="L36" s="111">
        <v>4958.9925000000003</v>
      </c>
      <c r="M36" s="108" t="s">
        <v>814</v>
      </c>
      <c r="N36" s="111">
        <v>407294.00286070001</v>
      </c>
      <c r="O36" s="116" t="s">
        <v>815</v>
      </c>
    </row>
    <row r="37" spans="1:15" x14ac:dyDescent="0.25">
      <c r="A37" s="115" t="s">
        <v>816</v>
      </c>
      <c r="B37" s="109" t="s">
        <v>54</v>
      </c>
      <c r="C37" s="109" t="s">
        <v>817</v>
      </c>
      <c r="D37" s="109" t="s">
        <v>364</v>
      </c>
      <c r="E37" s="110" t="s">
        <v>187</v>
      </c>
      <c r="F37" s="108" t="s">
        <v>818</v>
      </c>
      <c r="G37" s="108" t="s">
        <v>183</v>
      </c>
      <c r="H37" s="108" t="s">
        <v>660</v>
      </c>
      <c r="I37" s="108" t="s">
        <v>183</v>
      </c>
      <c r="J37" s="108" t="s">
        <v>819</v>
      </c>
      <c r="K37" s="108" t="s">
        <v>183</v>
      </c>
      <c r="L37" s="111">
        <v>4847.2605000000003</v>
      </c>
      <c r="M37" s="108" t="s">
        <v>820</v>
      </c>
      <c r="N37" s="111">
        <v>412141.26336069999</v>
      </c>
      <c r="O37" s="116" t="s">
        <v>821</v>
      </c>
    </row>
    <row r="38" spans="1:15" x14ac:dyDescent="0.25">
      <c r="A38" s="115" t="s">
        <v>472</v>
      </c>
      <c r="B38" s="109" t="s">
        <v>106</v>
      </c>
      <c r="C38" s="109" t="s">
        <v>473</v>
      </c>
      <c r="D38" s="109" t="s">
        <v>193</v>
      </c>
      <c r="E38" s="110" t="s">
        <v>176</v>
      </c>
      <c r="F38" s="108" t="s">
        <v>822</v>
      </c>
      <c r="G38" s="108" t="s">
        <v>183</v>
      </c>
      <c r="H38" s="108" t="s">
        <v>563</v>
      </c>
      <c r="I38" s="108" t="s">
        <v>183</v>
      </c>
      <c r="J38" s="108" t="s">
        <v>563</v>
      </c>
      <c r="K38" s="108" t="s">
        <v>183</v>
      </c>
      <c r="L38" s="111">
        <v>4419.03</v>
      </c>
      <c r="M38" s="108" t="s">
        <v>823</v>
      </c>
      <c r="N38" s="111">
        <v>416560.29336070002</v>
      </c>
      <c r="O38" s="116" t="s">
        <v>824</v>
      </c>
    </row>
    <row r="39" spans="1:15" ht="25.5" x14ac:dyDescent="0.25">
      <c r="A39" s="115" t="s">
        <v>385</v>
      </c>
      <c r="B39" s="109" t="s">
        <v>76</v>
      </c>
      <c r="C39" s="109" t="s">
        <v>386</v>
      </c>
      <c r="D39" s="109" t="s">
        <v>193</v>
      </c>
      <c r="E39" s="110" t="s">
        <v>103</v>
      </c>
      <c r="F39" s="108" t="s">
        <v>825</v>
      </c>
      <c r="G39" s="108" t="s">
        <v>183</v>
      </c>
      <c r="H39" s="108" t="s">
        <v>826</v>
      </c>
      <c r="I39" s="108" t="s">
        <v>183</v>
      </c>
      <c r="J39" s="108" t="s">
        <v>827</v>
      </c>
      <c r="K39" s="108" t="s">
        <v>183</v>
      </c>
      <c r="L39" s="111">
        <v>4310.3999999999996</v>
      </c>
      <c r="M39" s="108" t="s">
        <v>828</v>
      </c>
      <c r="N39" s="111">
        <v>420870.69336069998</v>
      </c>
      <c r="O39" s="116" t="s">
        <v>829</v>
      </c>
    </row>
    <row r="40" spans="1:15" ht="25.5" x14ac:dyDescent="0.25">
      <c r="A40" s="115" t="s">
        <v>830</v>
      </c>
      <c r="B40" s="109" t="s">
        <v>54</v>
      </c>
      <c r="C40" s="109" t="s">
        <v>831</v>
      </c>
      <c r="D40" s="109" t="s">
        <v>262</v>
      </c>
      <c r="E40" s="110" t="s">
        <v>187</v>
      </c>
      <c r="F40" s="108" t="s">
        <v>832</v>
      </c>
      <c r="G40" s="108" t="s">
        <v>183</v>
      </c>
      <c r="H40" s="108" t="s">
        <v>833</v>
      </c>
      <c r="I40" s="108" t="s">
        <v>183</v>
      </c>
      <c r="J40" s="108" t="s">
        <v>834</v>
      </c>
      <c r="K40" s="108" t="s">
        <v>183</v>
      </c>
      <c r="L40" s="111">
        <v>4278.1388949599996</v>
      </c>
      <c r="M40" s="108" t="s">
        <v>828</v>
      </c>
      <c r="N40" s="111">
        <v>425148.83225570002</v>
      </c>
      <c r="O40" s="116" t="s">
        <v>835</v>
      </c>
    </row>
    <row r="41" spans="1:15" ht="25.5" x14ac:dyDescent="0.25">
      <c r="A41" s="115" t="s">
        <v>836</v>
      </c>
      <c r="B41" s="109" t="s">
        <v>54</v>
      </c>
      <c r="C41" s="109" t="s">
        <v>837</v>
      </c>
      <c r="D41" s="109" t="s">
        <v>262</v>
      </c>
      <c r="E41" s="110" t="s">
        <v>187</v>
      </c>
      <c r="F41" s="108" t="s">
        <v>838</v>
      </c>
      <c r="G41" s="108" t="s">
        <v>183</v>
      </c>
      <c r="H41" s="108" t="s">
        <v>839</v>
      </c>
      <c r="I41" s="108" t="s">
        <v>183</v>
      </c>
      <c r="J41" s="108" t="s">
        <v>840</v>
      </c>
      <c r="K41" s="108" t="s">
        <v>183</v>
      </c>
      <c r="L41" s="111">
        <v>3407.4938099999999</v>
      </c>
      <c r="M41" s="108" t="s">
        <v>841</v>
      </c>
      <c r="N41" s="111">
        <v>428556.32606569998</v>
      </c>
      <c r="O41" s="116" t="s">
        <v>842</v>
      </c>
    </row>
    <row r="42" spans="1:15" ht="25.5" x14ac:dyDescent="0.25">
      <c r="A42" s="115" t="s">
        <v>294</v>
      </c>
      <c r="B42" s="109" t="s">
        <v>76</v>
      </c>
      <c r="C42" s="109" t="s">
        <v>295</v>
      </c>
      <c r="D42" s="109" t="s">
        <v>193</v>
      </c>
      <c r="E42" s="110" t="s">
        <v>90</v>
      </c>
      <c r="F42" s="108" t="s">
        <v>843</v>
      </c>
      <c r="G42" s="108" t="s">
        <v>183</v>
      </c>
      <c r="H42" s="108" t="s">
        <v>844</v>
      </c>
      <c r="I42" s="108" t="s">
        <v>183</v>
      </c>
      <c r="J42" s="108" t="s">
        <v>845</v>
      </c>
      <c r="K42" s="108" t="s">
        <v>183</v>
      </c>
      <c r="L42" s="111">
        <v>3350.87</v>
      </c>
      <c r="M42" s="108" t="s">
        <v>846</v>
      </c>
      <c r="N42" s="111">
        <v>431907.19606569997</v>
      </c>
      <c r="O42" s="116" t="s">
        <v>847</v>
      </c>
    </row>
    <row r="43" spans="1:15" x14ac:dyDescent="0.25">
      <c r="A43" s="115" t="s">
        <v>848</v>
      </c>
      <c r="B43" s="109" t="s">
        <v>76</v>
      </c>
      <c r="C43" s="109" t="s">
        <v>849</v>
      </c>
      <c r="D43" s="109" t="s">
        <v>747</v>
      </c>
      <c r="E43" s="110" t="s">
        <v>187</v>
      </c>
      <c r="F43" s="108" t="s">
        <v>707</v>
      </c>
      <c r="G43" s="108" t="s">
        <v>183</v>
      </c>
      <c r="H43" s="108" t="s">
        <v>748</v>
      </c>
      <c r="I43" s="108" t="s">
        <v>183</v>
      </c>
      <c r="J43" s="108" t="s">
        <v>850</v>
      </c>
      <c r="K43" s="108" t="s">
        <v>183</v>
      </c>
      <c r="L43" s="111">
        <v>3194.4013443839999</v>
      </c>
      <c r="M43" s="108" t="s">
        <v>851</v>
      </c>
      <c r="N43" s="111">
        <v>435101.59741009999</v>
      </c>
      <c r="O43" s="116" t="s">
        <v>852</v>
      </c>
    </row>
    <row r="44" spans="1:15" x14ac:dyDescent="0.25">
      <c r="A44" s="115" t="s">
        <v>853</v>
      </c>
      <c r="B44" s="109" t="s">
        <v>76</v>
      </c>
      <c r="C44" s="109" t="s">
        <v>854</v>
      </c>
      <c r="D44" s="109" t="s">
        <v>364</v>
      </c>
      <c r="E44" s="110" t="s">
        <v>187</v>
      </c>
      <c r="F44" s="108" t="s">
        <v>855</v>
      </c>
      <c r="G44" s="108" t="s">
        <v>183</v>
      </c>
      <c r="H44" s="108" t="s">
        <v>856</v>
      </c>
      <c r="I44" s="108" t="s">
        <v>183</v>
      </c>
      <c r="J44" s="108" t="s">
        <v>857</v>
      </c>
      <c r="K44" s="108" t="s">
        <v>183</v>
      </c>
      <c r="L44" s="111">
        <v>3150.6534512640001</v>
      </c>
      <c r="M44" s="108" t="s">
        <v>858</v>
      </c>
      <c r="N44" s="111">
        <v>438252.25086139998</v>
      </c>
      <c r="O44" s="116" t="s">
        <v>859</v>
      </c>
    </row>
    <row r="45" spans="1:15" x14ac:dyDescent="0.25">
      <c r="A45" s="115" t="s">
        <v>860</v>
      </c>
      <c r="B45" s="109" t="s">
        <v>54</v>
      </c>
      <c r="C45" s="109" t="s">
        <v>861</v>
      </c>
      <c r="D45" s="109" t="s">
        <v>193</v>
      </c>
      <c r="E45" s="110" t="s">
        <v>862</v>
      </c>
      <c r="F45" s="108" t="s">
        <v>863</v>
      </c>
      <c r="G45" s="108" t="s">
        <v>183</v>
      </c>
      <c r="H45" s="108" t="s">
        <v>864</v>
      </c>
      <c r="I45" s="108" t="s">
        <v>183</v>
      </c>
      <c r="J45" s="108" t="s">
        <v>865</v>
      </c>
      <c r="K45" s="108" t="s">
        <v>183</v>
      </c>
      <c r="L45" s="111">
        <v>3080.4530399999999</v>
      </c>
      <c r="M45" s="108" t="s">
        <v>866</v>
      </c>
      <c r="N45" s="111">
        <v>441332.70390139997</v>
      </c>
      <c r="O45" s="116" t="s">
        <v>867</v>
      </c>
    </row>
    <row r="46" spans="1:15" x14ac:dyDescent="0.25">
      <c r="A46" s="115" t="s">
        <v>868</v>
      </c>
      <c r="B46" s="109" t="s">
        <v>54</v>
      </c>
      <c r="C46" s="109" t="s">
        <v>869</v>
      </c>
      <c r="D46" s="109" t="s">
        <v>364</v>
      </c>
      <c r="E46" s="110" t="s">
        <v>187</v>
      </c>
      <c r="F46" s="108" t="s">
        <v>870</v>
      </c>
      <c r="G46" s="108" t="s">
        <v>183</v>
      </c>
      <c r="H46" s="108" t="s">
        <v>660</v>
      </c>
      <c r="I46" s="108" t="s">
        <v>183</v>
      </c>
      <c r="J46" s="108" t="s">
        <v>871</v>
      </c>
      <c r="K46" s="108" t="s">
        <v>183</v>
      </c>
      <c r="L46" s="111">
        <v>3002.9076</v>
      </c>
      <c r="M46" s="108" t="s">
        <v>872</v>
      </c>
      <c r="N46" s="111">
        <v>444335.61150140001</v>
      </c>
      <c r="O46" s="116" t="s">
        <v>873</v>
      </c>
    </row>
    <row r="47" spans="1:15" x14ac:dyDescent="0.25">
      <c r="A47" s="115" t="s">
        <v>874</v>
      </c>
      <c r="B47" s="109" t="s">
        <v>76</v>
      </c>
      <c r="C47" s="109" t="s">
        <v>875</v>
      </c>
      <c r="D47" s="109" t="s">
        <v>674</v>
      </c>
      <c r="E47" s="110" t="s">
        <v>187</v>
      </c>
      <c r="F47" s="108" t="s">
        <v>707</v>
      </c>
      <c r="G47" s="108" t="s">
        <v>183</v>
      </c>
      <c r="H47" s="108" t="s">
        <v>765</v>
      </c>
      <c r="I47" s="108" t="s">
        <v>183</v>
      </c>
      <c r="J47" s="108" t="s">
        <v>876</v>
      </c>
      <c r="K47" s="108" t="s">
        <v>183</v>
      </c>
      <c r="L47" s="111">
        <v>2863.9460328959999</v>
      </c>
      <c r="M47" s="108" t="s">
        <v>877</v>
      </c>
      <c r="N47" s="111">
        <v>447199.55753430002</v>
      </c>
      <c r="O47" s="116" t="s">
        <v>878</v>
      </c>
    </row>
    <row r="48" spans="1:15" x14ac:dyDescent="0.25">
      <c r="A48" s="115" t="s">
        <v>879</v>
      </c>
      <c r="B48" s="109" t="s">
        <v>76</v>
      </c>
      <c r="C48" s="109" t="s">
        <v>880</v>
      </c>
      <c r="D48" s="109" t="s">
        <v>364</v>
      </c>
      <c r="E48" s="110" t="s">
        <v>187</v>
      </c>
      <c r="F48" s="108" t="s">
        <v>881</v>
      </c>
      <c r="G48" s="108" t="s">
        <v>183</v>
      </c>
      <c r="H48" s="108" t="s">
        <v>772</v>
      </c>
      <c r="I48" s="108" t="s">
        <v>183</v>
      </c>
      <c r="J48" s="108" t="s">
        <v>882</v>
      </c>
      <c r="K48" s="108" t="s">
        <v>183</v>
      </c>
      <c r="L48" s="111">
        <v>2744.6411614260001</v>
      </c>
      <c r="M48" s="108" t="s">
        <v>883</v>
      </c>
      <c r="N48" s="111">
        <v>449944.19869569998</v>
      </c>
      <c r="O48" s="116" t="s">
        <v>884</v>
      </c>
    </row>
    <row r="49" spans="1:15" x14ac:dyDescent="0.25">
      <c r="A49" s="115" t="s">
        <v>885</v>
      </c>
      <c r="B49" s="109" t="s">
        <v>54</v>
      </c>
      <c r="C49" s="109" t="s">
        <v>886</v>
      </c>
      <c r="D49" s="109" t="s">
        <v>193</v>
      </c>
      <c r="E49" s="110" t="s">
        <v>196</v>
      </c>
      <c r="F49" s="108" t="s">
        <v>887</v>
      </c>
      <c r="G49" s="108" t="s">
        <v>183</v>
      </c>
      <c r="H49" s="108" t="s">
        <v>888</v>
      </c>
      <c r="I49" s="108" t="s">
        <v>183</v>
      </c>
      <c r="J49" s="108" t="s">
        <v>889</v>
      </c>
      <c r="K49" s="108" t="s">
        <v>183</v>
      </c>
      <c r="L49" s="111">
        <v>2474.916444</v>
      </c>
      <c r="M49" s="108" t="s">
        <v>890</v>
      </c>
      <c r="N49" s="111">
        <v>452419.11513970001</v>
      </c>
      <c r="O49" s="116" t="s">
        <v>891</v>
      </c>
    </row>
    <row r="50" spans="1:15" x14ac:dyDescent="0.25">
      <c r="A50" s="115" t="s">
        <v>242</v>
      </c>
      <c r="B50" s="109" t="s">
        <v>54</v>
      </c>
      <c r="C50" s="109" t="s">
        <v>243</v>
      </c>
      <c r="D50" s="109" t="s">
        <v>193</v>
      </c>
      <c r="E50" s="110" t="s">
        <v>199</v>
      </c>
      <c r="F50" s="108" t="s">
        <v>892</v>
      </c>
      <c r="G50" s="108" t="s">
        <v>183</v>
      </c>
      <c r="H50" s="108" t="s">
        <v>893</v>
      </c>
      <c r="I50" s="108" t="s">
        <v>183</v>
      </c>
      <c r="J50" s="108" t="s">
        <v>894</v>
      </c>
      <c r="K50" s="108" t="s">
        <v>183</v>
      </c>
      <c r="L50" s="111">
        <v>2448.1061444000002</v>
      </c>
      <c r="M50" s="108" t="s">
        <v>890</v>
      </c>
      <c r="N50" s="111">
        <v>454867.22128409997</v>
      </c>
      <c r="O50" s="116" t="s">
        <v>895</v>
      </c>
    </row>
    <row r="51" spans="1:15" x14ac:dyDescent="0.25">
      <c r="A51" s="115" t="s">
        <v>896</v>
      </c>
      <c r="B51" s="109" t="s">
        <v>76</v>
      </c>
      <c r="C51" s="109" t="s">
        <v>897</v>
      </c>
      <c r="D51" s="109" t="s">
        <v>364</v>
      </c>
      <c r="E51" s="110" t="s">
        <v>187</v>
      </c>
      <c r="F51" s="108" t="s">
        <v>898</v>
      </c>
      <c r="G51" s="108" t="s">
        <v>183</v>
      </c>
      <c r="H51" s="108" t="s">
        <v>772</v>
      </c>
      <c r="I51" s="108" t="s">
        <v>183</v>
      </c>
      <c r="J51" s="108" t="s">
        <v>899</v>
      </c>
      <c r="K51" s="108" t="s">
        <v>183</v>
      </c>
      <c r="L51" s="111">
        <v>2427.8221970939999</v>
      </c>
      <c r="M51" s="108" t="s">
        <v>900</v>
      </c>
      <c r="N51" s="111">
        <v>457295.0434812</v>
      </c>
      <c r="O51" s="116" t="s">
        <v>901</v>
      </c>
    </row>
    <row r="52" spans="1:15" ht="25.5" x14ac:dyDescent="0.25">
      <c r="A52" s="115" t="s">
        <v>902</v>
      </c>
      <c r="B52" s="109" t="s">
        <v>54</v>
      </c>
      <c r="C52" s="109" t="s">
        <v>903</v>
      </c>
      <c r="D52" s="109" t="s">
        <v>262</v>
      </c>
      <c r="E52" s="110" t="s">
        <v>187</v>
      </c>
      <c r="F52" s="108" t="s">
        <v>838</v>
      </c>
      <c r="G52" s="108" t="s">
        <v>183</v>
      </c>
      <c r="H52" s="108" t="s">
        <v>904</v>
      </c>
      <c r="I52" s="108" t="s">
        <v>183</v>
      </c>
      <c r="J52" s="108" t="s">
        <v>905</v>
      </c>
      <c r="K52" s="108" t="s">
        <v>183</v>
      </c>
      <c r="L52" s="111">
        <v>2312.2279425000002</v>
      </c>
      <c r="M52" s="108" t="s">
        <v>906</v>
      </c>
      <c r="N52" s="111">
        <v>459607.27142369997</v>
      </c>
      <c r="O52" s="116" t="s">
        <v>907</v>
      </c>
    </row>
    <row r="53" spans="1:15" x14ac:dyDescent="0.25">
      <c r="A53" s="115" t="s">
        <v>197</v>
      </c>
      <c r="B53" s="109" t="s">
        <v>54</v>
      </c>
      <c r="C53" s="109" t="s">
        <v>198</v>
      </c>
      <c r="D53" s="109" t="s">
        <v>193</v>
      </c>
      <c r="E53" s="110" t="s">
        <v>199</v>
      </c>
      <c r="F53" s="108" t="s">
        <v>908</v>
      </c>
      <c r="G53" s="108" t="s">
        <v>183</v>
      </c>
      <c r="H53" s="108" t="s">
        <v>909</v>
      </c>
      <c r="I53" s="108" t="s">
        <v>183</v>
      </c>
      <c r="J53" s="108" t="s">
        <v>910</v>
      </c>
      <c r="K53" s="108" t="s">
        <v>183</v>
      </c>
      <c r="L53" s="111">
        <v>2219.8354668000002</v>
      </c>
      <c r="M53" s="108" t="s">
        <v>911</v>
      </c>
      <c r="N53" s="111">
        <v>461827.1068905</v>
      </c>
      <c r="O53" s="116" t="s">
        <v>912</v>
      </c>
    </row>
    <row r="54" spans="1:15" ht="25.5" x14ac:dyDescent="0.25">
      <c r="A54" s="115" t="s">
        <v>913</v>
      </c>
      <c r="B54" s="109" t="s">
        <v>54</v>
      </c>
      <c r="C54" s="109" t="s">
        <v>914</v>
      </c>
      <c r="D54" s="109" t="s">
        <v>262</v>
      </c>
      <c r="E54" s="110" t="s">
        <v>187</v>
      </c>
      <c r="F54" s="108" t="s">
        <v>832</v>
      </c>
      <c r="G54" s="108" t="s">
        <v>183</v>
      </c>
      <c r="H54" s="108" t="s">
        <v>915</v>
      </c>
      <c r="I54" s="108" t="s">
        <v>183</v>
      </c>
      <c r="J54" s="108" t="s">
        <v>916</v>
      </c>
      <c r="K54" s="108" t="s">
        <v>183</v>
      </c>
      <c r="L54" s="111">
        <v>2066.3119832799998</v>
      </c>
      <c r="M54" s="108" t="s">
        <v>917</v>
      </c>
      <c r="N54" s="111">
        <v>463893.41887380002</v>
      </c>
      <c r="O54" s="116" t="s">
        <v>918</v>
      </c>
    </row>
    <row r="55" spans="1:15" ht="25.5" x14ac:dyDescent="0.25">
      <c r="A55" s="115" t="s">
        <v>290</v>
      </c>
      <c r="B55" s="109" t="s">
        <v>76</v>
      </c>
      <c r="C55" s="109" t="s">
        <v>291</v>
      </c>
      <c r="D55" s="109" t="s">
        <v>193</v>
      </c>
      <c r="E55" s="110" t="s">
        <v>103</v>
      </c>
      <c r="F55" s="108" t="s">
        <v>919</v>
      </c>
      <c r="G55" s="108" t="s">
        <v>183</v>
      </c>
      <c r="H55" s="108" t="s">
        <v>920</v>
      </c>
      <c r="I55" s="108" t="s">
        <v>183</v>
      </c>
      <c r="J55" s="108" t="s">
        <v>921</v>
      </c>
      <c r="K55" s="108" t="s">
        <v>183</v>
      </c>
      <c r="L55" s="111">
        <v>2001.5519999999999</v>
      </c>
      <c r="M55" s="108" t="s">
        <v>922</v>
      </c>
      <c r="N55" s="111">
        <v>465894.97087379999</v>
      </c>
      <c r="O55" s="116" t="s">
        <v>923</v>
      </c>
    </row>
    <row r="56" spans="1:15" x14ac:dyDescent="0.25">
      <c r="A56" s="115" t="s">
        <v>924</v>
      </c>
      <c r="B56" s="109" t="s">
        <v>54</v>
      </c>
      <c r="C56" s="109" t="s">
        <v>925</v>
      </c>
      <c r="D56" s="109" t="s">
        <v>364</v>
      </c>
      <c r="E56" s="110" t="s">
        <v>187</v>
      </c>
      <c r="F56" s="108" t="s">
        <v>926</v>
      </c>
      <c r="G56" s="108" t="s">
        <v>183</v>
      </c>
      <c r="H56" s="108" t="s">
        <v>660</v>
      </c>
      <c r="I56" s="108" t="s">
        <v>183</v>
      </c>
      <c r="J56" s="108" t="s">
        <v>927</v>
      </c>
      <c r="K56" s="108" t="s">
        <v>183</v>
      </c>
      <c r="L56" s="111">
        <v>1866.0957693749999</v>
      </c>
      <c r="M56" s="108" t="s">
        <v>928</v>
      </c>
      <c r="N56" s="111">
        <v>467761.0666432</v>
      </c>
      <c r="O56" s="116" t="s">
        <v>929</v>
      </c>
    </row>
    <row r="57" spans="1:15" ht="25.5" x14ac:dyDescent="0.25">
      <c r="A57" s="115" t="s">
        <v>930</v>
      </c>
      <c r="B57" s="109" t="s">
        <v>76</v>
      </c>
      <c r="C57" s="109" t="s">
        <v>831</v>
      </c>
      <c r="D57" s="109" t="s">
        <v>262</v>
      </c>
      <c r="E57" s="110" t="s">
        <v>187</v>
      </c>
      <c r="F57" s="108" t="s">
        <v>931</v>
      </c>
      <c r="G57" s="108" t="s">
        <v>183</v>
      </c>
      <c r="H57" s="108" t="s">
        <v>833</v>
      </c>
      <c r="I57" s="108" t="s">
        <v>183</v>
      </c>
      <c r="J57" s="108" t="s">
        <v>932</v>
      </c>
      <c r="K57" s="108" t="s">
        <v>183</v>
      </c>
      <c r="L57" s="111">
        <v>1820.696955378</v>
      </c>
      <c r="M57" s="108" t="s">
        <v>933</v>
      </c>
      <c r="N57" s="111">
        <v>469581.7635986</v>
      </c>
      <c r="O57" s="116" t="s">
        <v>934</v>
      </c>
    </row>
    <row r="58" spans="1:15" x14ac:dyDescent="0.25">
      <c r="A58" s="115" t="s">
        <v>935</v>
      </c>
      <c r="B58" s="109" t="s">
        <v>76</v>
      </c>
      <c r="C58" s="109" t="s">
        <v>936</v>
      </c>
      <c r="D58" s="109" t="s">
        <v>364</v>
      </c>
      <c r="E58" s="110" t="s">
        <v>187</v>
      </c>
      <c r="F58" s="108" t="s">
        <v>937</v>
      </c>
      <c r="G58" s="108" t="s">
        <v>183</v>
      </c>
      <c r="H58" s="108" t="s">
        <v>938</v>
      </c>
      <c r="I58" s="108" t="s">
        <v>183</v>
      </c>
      <c r="J58" s="108" t="s">
        <v>939</v>
      </c>
      <c r="K58" s="108" t="s">
        <v>183</v>
      </c>
      <c r="L58" s="111">
        <v>1736.7488753329999</v>
      </c>
      <c r="M58" s="108" t="s">
        <v>940</v>
      </c>
      <c r="N58" s="111">
        <v>471318.51247389999</v>
      </c>
      <c r="O58" s="116" t="s">
        <v>941</v>
      </c>
    </row>
    <row r="59" spans="1:15" x14ac:dyDescent="0.25">
      <c r="A59" s="115" t="s">
        <v>260</v>
      </c>
      <c r="B59" s="109" t="s">
        <v>54</v>
      </c>
      <c r="C59" s="109" t="s">
        <v>261</v>
      </c>
      <c r="D59" s="109" t="s">
        <v>262</v>
      </c>
      <c r="E59" s="110" t="s">
        <v>263</v>
      </c>
      <c r="F59" s="108" t="s">
        <v>942</v>
      </c>
      <c r="G59" s="108" t="s">
        <v>183</v>
      </c>
      <c r="H59" s="108" t="s">
        <v>943</v>
      </c>
      <c r="I59" s="108" t="s">
        <v>183</v>
      </c>
      <c r="J59" s="108" t="s">
        <v>944</v>
      </c>
      <c r="K59" s="108" t="s">
        <v>183</v>
      </c>
      <c r="L59" s="111">
        <v>1658.9246934</v>
      </c>
      <c r="M59" s="108" t="s">
        <v>945</v>
      </c>
      <c r="N59" s="111">
        <v>472977.43716730003</v>
      </c>
      <c r="O59" s="116" t="s">
        <v>946</v>
      </c>
    </row>
    <row r="60" spans="1:15" ht="25.5" x14ac:dyDescent="0.25">
      <c r="A60" s="115" t="s">
        <v>437</v>
      </c>
      <c r="B60" s="109" t="s">
        <v>76</v>
      </c>
      <c r="C60" s="109" t="s">
        <v>438</v>
      </c>
      <c r="D60" s="109" t="s">
        <v>193</v>
      </c>
      <c r="E60" s="110" t="s">
        <v>90</v>
      </c>
      <c r="F60" s="108" t="s">
        <v>947</v>
      </c>
      <c r="G60" s="108" t="s">
        <v>183</v>
      </c>
      <c r="H60" s="108" t="s">
        <v>948</v>
      </c>
      <c r="I60" s="108" t="s">
        <v>183</v>
      </c>
      <c r="J60" s="108" t="s">
        <v>949</v>
      </c>
      <c r="K60" s="108" t="s">
        <v>183</v>
      </c>
      <c r="L60" s="111">
        <v>1375.25325</v>
      </c>
      <c r="M60" s="108" t="s">
        <v>950</v>
      </c>
      <c r="N60" s="111">
        <v>474352.69041729998</v>
      </c>
      <c r="O60" s="116" t="s">
        <v>951</v>
      </c>
    </row>
    <row r="61" spans="1:15" ht="25.5" x14ac:dyDescent="0.25">
      <c r="A61" s="115" t="s">
        <v>390</v>
      </c>
      <c r="B61" s="109" t="s">
        <v>106</v>
      </c>
      <c r="C61" s="109" t="s">
        <v>391</v>
      </c>
      <c r="D61" s="109" t="s">
        <v>193</v>
      </c>
      <c r="E61" s="110" t="s">
        <v>133</v>
      </c>
      <c r="F61" s="108" t="s">
        <v>952</v>
      </c>
      <c r="G61" s="108" t="s">
        <v>183</v>
      </c>
      <c r="H61" s="108" t="s">
        <v>953</v>
      </c>
      <c r="I61" s="108" t="s">
        <v>183</v>
      </c>
      <c r="J61" s="108" t="s">
        <v>954</v>
      </c>
      <c r="K61" s="108" t="s">
        <v>183</v>
      </c>
      <c r="L61" s="111">
        <v>1359.748</v>
      </c>
      <c r="M61" s="108" t="s">
        <v>950</v>
      </c>
      <c r="N61" s="111">
        <v>475712.4384173</v>
      </c>
      <c r="O61" s="116" t="s">
        <v>955</v>
      </c>
    </row>
    <row r="62" spans="1:15" ht="25.5" x14ac:dyDescent="0.25">
      <c r="A62" s="115" t="s">
        <v>392</v>
      </c>
      <c r="B62" s="109" t="s">
        <v>76</v>
      </c>
      <c r="C62" s="109" t="s">
        <v>393</v>
      </c>
      <c r="D62" s="109" t="s">
        <v>193</v>
      </c>
      <c r="E62" s="110" t="s">
        <v>70</v>
      </c>
      <c r="F62" s="108" t="s">
        <v>956</v>
      </c>
      <c r="G62" s="108" t="s">
        <v>183</v>
      </c>
      <c r="H62" s="108" t="s">
        <v>957</v>
      </c>
      <c r="I62" s="108" t="s">
        <v>183</v>
      </c>
      <c r="J62" s="108" t="s">
        <v>958</v>
      </c>
      <c r="K62" s="108" t="s">
        <v>183</v>
      </c>
      <c r="L62" s="111">
        <v>1185.1653000000001</v>
      </c>
      <c r="M62" s="108" t="s">
        <v>959</v>
      </c>
      <c r="N62" s="111">
        <v>476897.60371729999</v>
      </c>
      <c r="O62" s="116" t="s">
        <v>960</v>
      </c>
    </row>
    <row r="63" spans="1:15" x14ac:dyDescent="0.25">
      <c r="A63" s="115" t="s">
        <v>961</v>
      </c>
      <c r="B63" s="109" t="s">
        <v>54</v>
      </c>
      <c r="C63" s="109" t="s">
        <v>962</v>
      </c>
      <c r="D63" s="109" t="s">
        <v>193</v>
      </c>
      <c r="E63" s="110" t="s">
        <v>199</v>
      </c>
      <c r="F63" s="108" t="s">
        <v>963</v>
      </c>
      <c r="G63" s="108" t="s">
        <v>183</v>
      </c>
      <c r="H63" s="108" t="s">
        <v>964</v>
      </c>
      <c r="I63" s="108" t="s">
        <v>183</v>
      </c>
      <c r="J63" s="108" t="s">
        <v>965</v>
      </c>
      <c r="K63" s="108" t="s">
        <v>183</v>
      </c>
      <c r="L63" s="111">
        <v>1148.3575932000001</v>
      </c>
      <c r="M63" s="108" t="s">
        <v>959</v>
      </c>
      <c r="N63" s="111">
        <v>478045.96131049999</v>
      </c>
      <c r="O63" s="116" t="s">
        <v>966</v>
      </c>
    </row>
    <row r="64" spans="1:15" x14ac:dyDescent="0.25">
      <c r="A64" s="115" t="s">
        <v>967</v>
      </c>
      <c r="B64" s="109" t="s">
        <v>76</v>
      </c>
      <c r="C64" s="109" t="s">
        <v>968</v>
      </c>
      <c r="D64" s="109" t="s">
        <v>364</v>
      </c>
      <c r="E64" s="110" t="s">
        <v>187</v>
      </c>
      <c r="F64" s="108" t="s">
        <v>969</v>
      </c>
      <c r="G64" s="108" t="s">
        <v>183</v>
      </c>
      <c r="H64" s="108" t="s">
        <v>970</v>
      </c>
      <c r="I64" s="108" t="s">
        <v>183</v>
      </c>
      <c r="J64" s="108" t="s">
        <v>971</v>
      </c>
      <c r="K64" s="108" t="s">
        <v>183</v>
      </c>
      <c r="L64" s="111">
        <v>1119.302316243</v>
      </c>
      <c r="M64" s="108" t="s">
        <v>972</v>
      </c>
      <c r="N64" s="111">
        <v>479165.26362669998</v>
      </c>
      <c r="O64" s="116" t="s">
        <v>973</v>
      </c>
    </row>
    <row r="65" spans="1:15" ht="25.5" x14ac:dyDescent="0.25">
      <c r="A65" s="97" t="s">
        <v>974</v>
      </c>
      <c r="B65" s="92" t="s">
        <v>76</v>
      </c>
      <c r="C65" s="92" t="s">
        <v>837</v>
      </c>
      <c r="D65" s="92" t="s">
        <v>262</v>
      </c>
      <c r="E65" s="93" t="s">
        <v>187</v>
      </c>
      <c r="F65" s="91" t="s">
        <v>975</v>
      </c>
      <c r="G65" s="91" t="s">
        <v>183</v>
      </c>
      <c r="H65" s="91" t="s">
        <v>839</v>
      </c>
      <c r="I65" s="91" t="s">
        <v>183</v>
      </c>
      <c r="J65" s="91" t="s">
        <v>976</v>
      </c>
      <c r="K65" s="91" t="s">
        <v>183</v>
      </c>
      <c r="L65" s="112">
        <v>928.63065217999997</v>
      </c>
      <c r="M65" s="91" t="s">
        <v>977</v>
      </c>
      <c r="N65" s="112">
        <v>480093.8942789</v>
      </c>
      <c r="O65" s="98" t="s">
        <v>978</v>
      </c>
    </row>
    <row r="66" spans="1:15" x14ac:dyDescent="0.25">
      <c r="A66" s="97" t="s">
        <v>979</v>
      </c>
      <c r="B66" s="92" t="s">
        <v>54</v>
      </c>
      <c r="C66" s="92" t="s">
        <v>980</v>
      </c>
      <c r="D66" s="92" t="s">
        <v>364</v>
      </c>
      <c r="E66" s="93" t="s">
        <v>187</v>
      </c>
      <c r="F66" s="91" t="s">
        <v>981</v>
      </c>
      <c r="G66" s="91" t="s">
        <v>183</v>
      </c>
      <c r="H66" s="91" t="s">
        <v>660</v>
      </c>
      <c r="I66" s="91" t="s">
        <v>183</v>
      </c>
      <c r="J66" s="91" t="s">
        <v>982</v>
      </c>
      <c r="K66" s="91" t="s">
        <v>183</v>
      </c>
      <c r="L66" s="112">
        <v>901.31014875000005</v>
      </c>
      <c r="M66" s="91" t="s">
        <v>977</v>
      </c>
      <c r="N66" s="112">
        <v>480995.20442770002</v>
      </c>
      <c r="O66" s="98" t="s">
        <v>983</v>
      </c>
    </row>
    <row r="67" spans="1:15" x14ac:dyDescent="0.25">
      <c r="A67" s="97" t="s">
        <v>984</v>
      </c>
      <c r="B67" s="92" t="s">
        <v>54</v>
      </c>
      <c r="C67" s="92" t="s">
        <v>985</v>
      </c>
      <c r="D67" s="92" t="s">
        <v>364</v>
      </c>
      <c r="E67" s="93" t="s">
        <v>187</v>
      </c>
      <c r="F67" s="91" t="s">
        <v>986</v>
      </c>
      <c r="G67" s="91" t="s">
        <v>183</v>
      </c>
      <c r="H67" s="91" t="s">
        <v>660</v>
      </c>
      <c r="I67" s="91" t="s">
        <v>183</v>
      </c>
      <c r="J67" s="91" t="s">
        <v>987</v>
      </c>
      <c r="K67" s="91" t="s">
        <v>183</v>
      </c>
      <c r="L67" s="112">
        <v>890.73953437499995</v>
      </c>
      <c r="M67" s="91" t="s">
        <v>977</v>
      </c>
      <c r="N67" s="112">
        <v>481885.94396210002</v>
      </c>
      <c r="O67" s="98" t="s">
        <v>988</v>
      </c>
    </row>
    <row r="68" spans="1:15" ht="25.5" x14ac:dyDescent="0.25">
      <c r="A68" s="97" t="s">
        <v>989</v>
      </c>
      <c r="B68" s="92" t="s">
        <v>76</v>
      </c>
      <c r="C68" s="92" t="s">
        <v>914</v>
      </c>
      <c r="D68" s="92" t="s">
        <v>262</v>
      </c>
      <c r="E68" s="93" t="s">
        <v>187</v>
      </c>
      <c r="F68" s="91" t="s">
        <v>931</v>
      </c>
      <c r="G68" s="91" t="s">
        <v>183</v>
      </c>
      <c r="H68" s="91" t="s">
        <v>915</v>
      </c>
      <c r="I68" s="91" t="s">
        <v>183</v>
      </c>
      <c r="J68" s="91" t="s">
        <v>990</v>
      </c>
      <c r="K68" s="91" t="s">
        <v>183</v>
      </c>
      <c r="L68" s="112">
        <v>879.38424375399995</v>
      </c>
      <c r="M68" s="91" t="s">
        <v>991</v>
      </c>
      <c r="N68" s="112">
        <v>482765.32820589998</v>
      </c>
      <c r="O68" s="98" t="s">
        <v>992</v>
      </c>
    </row>
    <row r="69" spans="1:15" x14ac:dyDescent="0.25">
      <c r="A69" s="97" t="s">
        <v>377</v>
      </c>
      <c r="B69" s="92" t="s">
        <v>106</v>
      </c>
      <c r="C69" s="92" t="s">
        <v>378</v>
      </c>
      <c r="D69" s="92" t="s">
        <v>193</v>
      </c>
      <c r="E69" s="93" t="s">
        <v>108</v>
      </c>
      <c r="F69" s="91" t="s">
        <v>789</v>
      </c>
      <c r="G69" s="91" t="s">
        <v>183</v>
      </c>
      <c r="H69" s="91" t="s">
        <v>993</v>
      </c>
      <c r="I69" s="91" t="s">
        <v>183</v>
      </c>
      <c r="J69" s="91" t="s">
        <v>994</v>
      </c>
      <c r="K69" s="91" t="s">
        <v>183</v>
      </c>
      <c r="L69" s="112">
        <v>870.96</v>
      </c>
      <c r="M69" s="91" t="s">
        <v>991</v>
      </c>
      <c r="N69" s="112">
        <v>483636.2882059</v>
      </c>
      <c r="O69" s="98" t="s">
        <v>995</v>
      </c>
    </row>
    <row r="70" spans="1:15" ht="25.5" x14ac:dyDescent="0.25">
      <c r="A70" s="97" t="s">
        <v>371</v>
      </c>
      <c r="B70" s="92" t="s">
        <v>76</v>
      </c>
      <c r="C70" s="92" t="s">
        <v>372</v>
      </c>
      <c r="D70" s="92" t="s">
        <v>193</v>
      </c>
      <c r="E70" s="93" t="s">
        <v>103</v>
      </c>
      <c r="F70" s="91" t="s">
        <v>996</v>
      </c>
      <c r="G70" s="91" t="s">
        <v>183</v>
      </c>
      <c r="H70" s="91" t="s">
        <v>997</v>
      </c>
      <c r="I70" s="91" t="s">
        <v>183</v>
      </c>
      <c r="J70" s="91" t="s">
        <v>998</v>
      </c>
      <c r="K70" s="91" t="s">
        <v>183</v>
      </c>
      <c r="L70" s="112">
        <v>772.64</v>
      </c>
      <c r="M70" s="91" t="s">
        <v>999</v>
      </c>
      <c r="N70" s="112">
        <v>484408.92820590001</v>
      </c>
      <c r="O70" s="98" t="s">
        <v>1000</v>
      </c>
    </row>
    <row r="71" spans="1:15" x14ac:dyDescent="0.25">
      <c r="A71" s="97" t="s">
        <v>357</v>
      </c>
      <c r="B71" s="92" t="s">
        <v>106</v>
      </c>
      <c r="C71" s="92" t="s">
        <v>358</v>
      </c>
      <c r="D71" s="92" t="s">
        <v>193</v>
      </c>
      <c r="E71" s="93" t="s">
        <v>359</v>
      </c>
      <c r="F71" s="91" t="s">
        <v>1001</v>
      </c>
      <c r="G71" s="91" t="s">
        <v>183</v>
      </c>
      <c r="H71" s="91" t="s">
        <v>803</v>
      </c>
      <c r="I71" s="91" t="s">
        <v>183</v>
      </c>
      <c r="J71" s="91" t="s">
        <v>1002</v>
      </c>
      <c r="K71" s="91" t="s">
        <v>183</v>
      </c>
      <c r="L71" s="112">
        <v>771.97199999999998</v>
      </c>
      <c r="M71" s="91" t="s">
        <v>999</v>
      </c>
      <c r="N71" s="112">
        <v>485180.90020590002</v>
      </c>
      <c r="O71" s="98" t="s">
        <v>1003</v>
      </c>
    </row>
    <row r="72" spans="1:15" x14ac:dyDescent="0.25">
      <c r="A72" s="97" t="s">
        <v>191</v>
      </c>
      <c r="B72" s="92" t="s">
        <v>54</v>
      </c>
      <c r="C72" s="92" t="s">
        <v>192</v>
      </c>
      <c r="D72" s="92" t="s">
        <v>193</v>
      </c>
      <c r="E72" s="93" t="s">
        <v>56</v>
      </c>
      <c r="F72" s="91" t="s">
        <v>1004</v>
      </c>
      <c r="G72" s="91" t="s">
        <v>183</v>
      </c>
      <c r="H72" s="91" t="s">
        <v>1005</v>
      </c>
      <c r="I72" s="91" t="s">
        <v>183</v>
      </c>
      <c r="J72" s="91" t="s">
        <v>1006</v>
      </c>
      <c r="K72" s="91" t="s">
        <v>183</v>
      </c>
      <c r="L72" s="112">
        <v>747</v>
      </c>
      <c r="M72" s="91" t="s">
        <v>999</v>
      </c>
      <c r="N72" s="112">
        <v>485927.90020590002</v>
      </c>
      <c r="O72" s="98" t="s">
        <v>1007</v>
      </c>
    </row>
    <row r="73" spans="1:15" ht="25.5" x14ac:dyDescent="0.25">
      <c r="A73" s="97" t="s">
        <v>333</v>
      </c>
      <c r="B73" s="92" t="s">
        <v>76</v>
      </c>
      <c r="C73" s="92" t="s">
        <v>334</v>
      </c>
      <c r="D73" s="92" t="s">
        <v>193</v>
      </c>
      <c r="E73" s="93" t="s">
        <v>103</v>
      </c>
      <c r="F73" s="91" t="s">
        <v>1008</v>
      </c>
      <c r="G73" s="91" t="s">
        <v>183</v>
      </c>
      <c r="H73" s="91" t="s">
        <v>1009</v>
      </c>
      <c r="I73" s="91" t="s">
        <v>183</v>
      </c>
      <c r="J73" s="91" t="s">
        <v>1010</v>
      </c>
      <c r="K73" s="91" t="s">
        <v>183</v>
      </c>
      <c r="L73" s="112">
        <v>740.96684000000005</v>
      </c>
      <c r="M73" s="91" t="s">
        <v>999</v>
      </c>
      <c r="N73" s="112">
        <v>486668.86704590003</v>
      </c>
      <c r="O73" s="98" t="s">
        <v>1011</v>
      </c>
    </row>
    <row r="74" spans="1:15" x14ac:dyDescent="0.25">
      <c r="A74" s="97" t="s">
        <v>1012</v>
      </c>
      <c r="B74" s="92" t="s">
        <v>76</v>
      </c>
      <c r="C74" s="92" t="s">
        <v>1013</v>
      </c>
      <c r="D74" s="92" t="s">
        <v>193</v>
      </c>
      <c r="E74" s="93" t="s">
        <v>12</v>
      </c>
      <c r="F74" s="91" t="s">
        <v>1014</v>
      </c>
      <c r="G74" s="91" t="s">
        <v>183</v>
      </c>
      <c r="H74" s="91" t="s">
        <v>1015</v>
      </c>
      <c r="I74" s="91" t="s">
        <v>183</v>
      </c>
      <c r="J74" s="91" t="s">
        <v>1016</v>
      </c>
      <c r="K74" s="91" t="s">
        <v>183</v>
      </c>
      <c r="L74" s="112">
        <v>712.54095348800001</v>
      </c>
      <c r="M74" s="91" t="s">
        <v>1017</v>
      </c>
      <c r="N74" s="112">
        <v>487381.40799939999</v>
      </c>
      <c r="O74" s="98" t="s">
        <v>1018</v>
      </c>
    </row>
    <row r="75" spans="1:15" x14ac:dyDescent="0.25">
      <c r="A75" s="97" t="s">
        <v>1019</v>
      </c>
      <c r="B75" s="92" t="s">
        <v>54</v>
      </c>
      <c r="C75" s="92" t="s">
        <v>1020</v>
      </c>
      <c r="D75" s="92" t="s">
        <v>364</v>
      </c>
      <c r="E75" s="93" t="s">
        <v>187</v>
      </c>
      <c r="F75" s="91" t="s">
        <v>1021</v>
      </c>
      <c r="G75" s="91" t="s">
        <v>183</v>
      </c>
      <c r="H75" s="91" t="s">
        <v>637</v>
      </c>
      <c r="I75" s="91" t="s">
        <v>183</v>
      </c>
      <c r="J75" s="91" t="s">
        <v>1022</v>
      </c>
      <c r="K75" s="91" t="s">
        <v>183</v>
      </c>
      <c r="L75" s="112">
        <v>685.96225834500001</v>
      </c>
      <c r="M75" s="91" t="s">
        <v>1017</v>
      </c>
      <c r="N75" s="112">
        <v>488067.37025769998</v>
      </c>
      <c r="O75" s="98" t="s">
        <v>1023</v>
      </c>
    </row>
    <row r="76" spans="1:15" ht="25.5" x14ac:dyDescent="0.25">
      <c r="A76" s="97" t="s">
        <v>415</v>
      </c>
      <c r="B76" s="92" t="s">
        <v>76</v>
      </c>
      <c r="C76" s="92" t="s">
        <v>416</v>
      </c>
      <c r="D76" s="92" t="s">
        <v>193</v>
      </c>
      <c r="E76" s="93" t="s">
        <v>196</v>
      </c>
      <c r="F76" s="91" t="s">
        <v>1024</v>
      </c>
      <c r="G76" s="91" t="s">
        <v>183</v>
      </c>
      <c r="H76" s="91" t="s">
        <v>1025</v>
      </c>
      <c r="I76" s="91" t="s">
        <v>183</v>
      </c>
      <c r="J76" s="91" t="s">
        <v>1026</v>
      </c>
      <c r="K76" s="91" t="s">
        <v>183</v>
      </c>
      <c r="L76" s="112">
        <v>681.10217279999995</v>
      </c>
      <c r="M76" s="91" t="s">
        <v>1017</v>
      </c>
      <c r="N76" s="112">
        <v>488748.47243050003</v>
      </c>
      <c r="O76" s="98" t="s">
        <v>1027</v>
      </c>
    </row>
    <row r="77" spans="1:15" x14ac:dyDescent="0.25">
      <c r="A77" s="97" t="s">
        <v>373</v>
      </c>
      <c r="B77" s="92" t="s">
        <v>106</v>
      </c>
      <c r="C77" s="92" t="s">
        <v>374</v>
      </c>
      <c r="D77" s="92" t="s">
        <v>193</v>
      </c>
      <c r="E77" s="93" t="s">
        <v>108</v>
      </c>
      <c r="F77" s="91" t="s">
        <v>1028</v>
      </c>
      <c r="G77" s="91" t="s">
        <v>183</v>
      </c>
      <c r="H77" s="91" t="s">
        <v>1029</v>
      </c>
      <c r="I77" s="91" t="s">
        <v>183</v>
      </c>
      <c r="J77" s="91" t="s">
        <v>1030</v>
      </c>
      <c r="K77" s="91" t="s">
        <v>183</v>
      </c>
      <c r="L77" s="112">
        <v>675.96</v>
      </c>
      <c r="M77" s="91" t="s">
        <v>1031</v>
      </c>
      <c r="N77" s="112">
        <v>489424.43243049999</v>
      </c>
      <c r="O77" s="98" t="s">
        <v>1032</v>
      </c>
    </row>
    <row r="78" spans="1:15" ht="25.5" x14ac:dyDescent="0.25">
      <c r="A78" s="97" t="s">
        <v>1033</v>
      </c>
      <c r="B78" s="92" t="s">
        <v>76</v>
      </c>
      <c r="C78" s="92" t="s">
        <v>903</v>
      </c>
      <c r="D78" s="92" t="s">
        <v>262</v>
      </c>
      <c r="E78" s="93" t="s">
        <v>187</v>
      </c>
      <c r="F78" s="91" t="s">
        <v>975</v>
      </c>
      <c r="G78" s="91" t="s">
        <v>183</v>
      </c>
      <c r="H78" s="91" t="s">
        <v>904</v>
      </c>
      <c r="I78" s="91" t="s">
        <v>183</v>
      </c>
      <c r="J78" s="91" t="s">
        <v>1034</v>
      </c>
      <c r="K78" s="91" t="s">
        <v>183</v>
      </c>
      <c r="L78" s="112">
        <v>630.14222826499997</v>
      </c>
      <c r="M78" s="91" t="s">
        <v>1035</v>
      </c>
      <c r="N78" s="112">
        <v>490054.57465879997</v>
      </c>
      <c r="O78" s="98" t="s">
        <v>1036</v>
      </c>
    </row>
    <row r="79" spans="1:15" x14ac:dyDescent="0.25">
      <c r="A79" s="97" t="s">
        <v>1037</v>
      </c>
      <c r="B79" s="92" t="s">
        <v>54</v>
      </c>
      <c r="C79" s="92" t="s">
        <v>1038</v>
      </c>
      <c r="D79" s="92" t="s">
        <v>193</v>
      </c>
      <c r="E79" s="93" t="s">
        <v>70</v>
      </c>
      <c r="F79" s="91" t="s">
        <v>1039</v>
      </c>
      <c r="G79" s="91" t="s">
        <v>183</v>
      </c>
      <c r="H79" s="91" t="s">
        <v>1040</v>
      </c>
      <c r="I79" s="91" t="s">
        <v>183</v>
      </c>
      <c r="J79" s="91" t="s">
        <v>1041</v>
      </c>
      <c r="K79" s="91" t="s">
        <v>183</v>
      </c>
      <c r="L79" s="112">
        <v>602.43035199999997</v>
      </c>
      <c r="M79" s="91" t="s">
        <v>1035</v>
      </c>
      <c r="N79" s="112">
        <v>490657.00501080003</v>
      </c>
      <c r="O79" s="98" t="s">
        <v>1042</v>
      </c>
    </row>
    <row r="80" spans="1:15" ht="25.5" x14ac:dyDescent="0.25">
      <c r="A80" s="97" t="s">
        <v>1043</v>
      </c>
      <c r="B80" s="92" t="s">
        <v>76</v>
      </c>
      <c r="C80" s="92" t="s">
        <v>1044</v>
      </c>
      <c r="D80" s="92" t="s">
        <v>262</v>
      </c>
      <c r="E80" s="93" t="s">
        <v>187</v>
      </c>
      <c r="F80" s="91" t="s">
        <v>1045</v>
      </c>
      <c r="G80" s="91" t="s">
        <v>183</v>
      </c>
      <c r="H80" s="91" t="s">
        <v>1046</v>
      </c>
      <c r="I80" s="91" t="s">
        <v>183</v>
      </c>
      <c r="J80" s="91" t="s">
        <v>1047</v>
      </c>
      <c r="K80" s="91" t="s">
        <v>183</v>
      </c>
      <c r="L80" s="112">
        <v>548.08320000000003</v>
      </c>
      <c r="M80" s="91" t="s">
        <v>1048</v>
      </c>
      <c r="N80" s="112">
        <v>491205.08821080002</v>
      </c>
      <c r="O80" s="98" t="s">
        <v>1049</v>
      </c>
    </row>
    <row r="81" spans="1:15" x14ac:dyDescent="0.25">
      <c r="A81" s="97" t="s">
        <v>354</v>
      </c>
      <c r="B81" s="92" t="s">
        <v>106</v>
      </c>
      <c r="C81" s="92" t="s">
        <v>355</v>
      </c>
      <c r="D81" s="92" t="s">
        <v>193</v>
      </c>
      <c r="E81" s="93" t="s">
        <v>356</v>
      </c>
      <c r="F81" s="91" t="s">
        <v>1050</v>
      </c>
      <c r="G81" s="91" t="s">
        <v>183</v>
      </c>
      <c r="H81" s="91" t="s">
        <v>1051</v>
      </c>
      <c r="I81" s="91" t="s">
        <v>183</v>
      </c>
      <c r="J81" s="91" t="s">
        <v>1052</v>
      </c>
      <c r="K81" s="91" t="s">
        <v>183</v>
      </c>
      <c r="L81" s="112">
        <v>503.55360000000002</v>
      </c>
      <c r="M81" s="91" t="s">
        <v>1053</v>
      </c>
      <c r="N81" s="112">
        <v>491708.64181080001</v>
      </c>
      <c r="O81" s="98" t="s">
        <v>1054</v>
      </c>
    </row>
    <row r="82" spans="1:15" ht="25.5" x14ac:dyDescent="0.25">
      <c r="A82" s="97" t="s">
        <v>343</v>
      </c>
      <c r="B82" s="92" t="s">
        <v>76</v>
      </c>
      <c r="C82" s="92" t="s">
        <v>344</v>
      </c>
      <c r="D82" s="92" t="s">
        <v>193</v>
      </c>
      <c r="E82" s="93" t="s">
        <v>90</v>
      </c>
      <c r="F82" s="91" t="s">
        <v>1055</v>
      </c>
      <c r="G82" s="91" t="s">
        <v>183</v>
      </c>
      <c r="H82" s="91" t="s">
        <v>1056</v>
      </c>
      <c r="I82" s="91" t="s">
        <v>183</v>
      </c>
      <c r="J82" s="91" t="s">
        <v>1057</v>
      </c>
      <c r="K82" s="91" t="s">
        <v>183</v>
      </c>
      <c r="L82" s="112">
        <v>489.82552923600002</v>
      </c>
      <c r="M82" s="91" t="s">
        <v>1053</v>
      </c>
      <c r="N82" s="112">
        <v>492198.46733999997</v>
      </c>
      <c r="O82" s="98" t="s">
        <v>1058</v>
      </c>
    </row>
    <row r="83" spans="1:15" ht="25.5" x14ac:dyDescent="0.25">
      <c r="A83" s="97" t="s">
        <v>381</v>
      </c>
      <c r="B83" s="92" t="s">
        <v>76</v>
      </c>
      <c r="C83" s="92" t="s">
        <v>382</v>
      </c>
      <c r="D83" s="92" t="s">
        <v>193</v>
      </c>
      <c r="E83" s="93" t="s">
        <v>103</v>
      </c>
      <c r="F83" s="91" t="s">
        <v>1059</v>
      </c>
      <c r="G83" s="91" t="s">
        <v>183</v>
      </c>
      <c r="H83" s="91" t="s">
        <v>1060</v>
      </c>
      <c r="I83" s="91" t="s">
        <v>183</v>
      </c>
      <c r="J83" s="91" t="s">
        <v>1061</v>
      </c>
      <c r="K83" s="91" t="s">
        <v>183</v>
      </c>
      <c r="L83" s="112">
        <v>425.04</v>
      </c>
      <c r="M83" s="91" t="s">
        <v>1062</v>
      </c>
      <c r="N83" s="112">
        <v>492623.50734000001</v>
      </c>
      <c r="O83" s="98" t="s">
        <v>1063</v>
      </c>
    </row>
    <row r="84" spans="1:15" ht="25.5" x14ac:dyDescent="0.25">
      <c r="A84" s="97" t="s">
        <v>1064</v>
      </c>
      <c r="B84" s="92" t="s">
        <v>54</v>
      </c>
      <c r="C84" s="92" t="s">
        <v>1065</v>
      </c>
      <c r="D84" s="92" t="s">
        <v>1066</v>
      </c>
      <c r="E84" s="93" t="s">
        <v>187</v>
      </c>
      <c r="F84" s="91" t="s">
        <v>675</v>
      </c>
      <c r="G84" s="91" t="s">
        <v>183</v>
      </c>
      <c r="H84" s="91" t="s">
        <v>1067</v>
      </c>
      <c r="I84" s="91" t="s">
        <v>183</v>
      </c>
      <c r="J84" s="91" t="s">
        <v>1068</v>
      </c>
      <c r="K84" s="91" t="s">
        <v>183</v>
      </c>
      <c r="L84" s="112">
        <v>421.19130452000002</v>
      </c>
      <c r="M84" s="91" t="s">
        <v>1062</v>
      </c>
      <c r="N84" s="112">
        <v>493044.69864449999</v>
      </c>
      <c r="O84" s="98" t="s">
        <v>1069</v>
      </c>
    </row>
    <row r="85" spans="1:15" x14ac:dyDescent="0.25">
      <c r="A85" s="97" t="s">
        <v>264</v>
      </c>
      <c r="B85" s="92" t="s">
        <v>54</v>
      </c>
      <c r="C85" s="92" t="s">
        <v>265</v>
      </c>
      <c r="D85" s="92" t="s">
        <v>262</v>
      </c>
      <c r="E85" s="93" t="s">
        <v>263</v>
      </c>
      <c r="F85" s="91" t="s">
        <v>1070</v>
      </c>
      <c r="G85" s="91" t="s">
        <v>183</v>
      </c>
      <c r="H85" s="91" t="s">
        <v>1071</v>
      </c>
      <c r="I85" s="91" t="s">
        <v>183</v>
      </c>
      <c r="J85" s="91" t="s">
        <v>1072</v>
      </c>
      <c r="K85" s="91" t="s">
        <v>183</v>
      </c>
      <c r="L85" s="112">
        <v>413.36321400000003</v>
      </c>
      <c r="M85" s="91" t="s">
        <v>1062</v>
      </c>
      <c r="N85" s="112">
        <v>493458.0618585</v>
      </c>
      <c r="O85" s="98" t="s">
        <v>1073</v>
      </c>
    </row>
    <row r="86" spans="1:15" x14ac:dyDescent="0.25">
      <c r="A86" s="97" t="s">
        <v>460</v>
      </c>
      <c r="B86" s="92" t="s">
        <v>76</v>
      </c>
      <c r="C86" s="92" t="s">
        <v>461</v>
      </c>
      <c r="D86" s="92" t="s">
        <v>193</v>
      </c>
      <c r="E86" s="93" t="s">
        <v>70</v>
      </c>
      <c r="F86" s="91" t="s">
        <v>1074</v>
      </c>
      <c r="G86" s="91" t="s">
        <v>183</v>
      </c>
      <c r="H86" s="91" t="s">
        <v>1075</v>
      </c>
      <c r="I86" s="91" t="s">
        <v>183</v>
      </c>
      <c r="J86" s="91" t="s">
        <v>1076</v>
      </c>
      <c r="K86" s="91" t="s">
        <v>183</v>
      </c>
      <c r="L86" s="112">
        <v>404.63400960000001</v>
      </c>
      <c r="M86" s="91" t="s">
        <v>1062</v>
      </c>
      <c r="N86" s="112">
        <v>493862.69586809998</v>
      </c>
      <c r="O86" s="98" t="s">
        <v>1077</v>
      </c>
    </row>
    <row r="87" spans="1:15" x14ac:dyDescent="0.25">
      <c r="A87" s="97" t="s">
        <v>1078</v>
      </c>
      <c r="B87" s="92" t="s">
        <v>54</v>
      </c>
      <c r="C87" s="92" t="s">
        <v>1079</v>
      </c>
      <c r="D87" s="92" t="s">
        <v>193</v>
      </c>
      <c r="E87" s="93" t="s">
        <v>196</v>
      </c>
      <c r="F87" s="91" t="s">
        <v>1080</v>
      </c>
      <c r="G87" s="91" t="s">
        <v>183</v>
      </c>
      <c r="H87" s="91" t="s">
        <v>1081</v>
      </c>
      <c r="I87" s="91" t="s">
        <v>183</v>
      </c>
      <c r="J87" s="91" t="s">
        <v>1082</v>
      </c>
      <c r="K87" s="91" t="s">
        <v>183</v>
      </c>
      <c r="L87" s="112">
        <v>396.41898299999997</v>
      </c>
      <c r="M87" s="91" t="s">
        <v>1062</v>
      </c>
      <c r="N87" s="112">
        <v>494259.11485110002</v>
      </c>
      <c r="O87" s="98" t="s">
        <v>1083</v>
      </c>
    </row>
    <row r="88" spans="1:15" ht="25.5" x14ac:dyDescent="0.25">
      <c r="A88" s="97" t="s">
        <v>387</v>
      </c>
      <c r="B88" s="92" t="s">
        <v>76</v>
      </c>
      <c r="C88" s="92" t="s">
        <v>388</v>
      </c>
      <c r="D88" s="92" t="s">
        <v>193</v>
      </c>
      <c r="E88" s="93" t="s">
        <v>103</v>
      </c>
      <c r="F88" s="91" t="s">
        <v>1084</v>
      </c>
      <c r="G88" s="91" t="s">
        <v>183</v>
      </c>
      <c r="H88" s="91" t="s">
        <v>1085</v>
      </c>
      <c r="I88" s="91" t="s">
        <v>183</v>
      </c>
      <c r="J88" s="91" t="s">
        <v>1086</v>
      </c>
      <c r="K88" s="91" t="s">
        <v>183</v>
      </c>
      <c r="L88" s="112">
        <v>349.94</v>
      </c>
      <c r="M88" s="91" t="s">
        <v>1087</v>
      </c>
      <c r="N88" s="112">
        <v>494609.05485110002</v>
      </c>
      <c r="O88" s="98" t="s">
        <v>1088</v>
      </c>
    </row>
    <row r="89" spans="1:15" x14ac:dyDescent="0.25">
      <c r="A89" s="97" t="s">
        <v>1089</v>
      </c>
      <c r="B89" s="92" t="s">
        <v>54</v>
      </c>
      <c r="C89" s="92" t="s">
        <v>1090</v>
      </c>
      <c r="D89" s="92" t="s">
        <v>364</v>
      </c>
      <c r="E89" s="93" t="s">
        <v>187</v>
      </c>
      <c r="F89" s="91" t="s">
        <v>1091</v>
      </c>
      <c r="G89" s="91" t="s">
        <v>183</v>
      </c>
      <c r="H89" s="91" t="s">
        <v>660</v>
      </c>
      <c r="I89" s="91" t="s">
        <v>183</v>
      </c>
      <c r="J89" s="91" t="s">
        <v>1092</v>
      </c>
      <c r="K89" s="91" t="s">
        <v>183</v>
      </c>
      <c r="L89" s="112">
        <v>346.62291375000001</v>
      </c>
      <c r="M89" s="91" t="s">
        <v>1087</v>
      </c>
      <c r="N89" s="112">
        <v>494955.67776490003</v>
      </c>
      <c r="O89" s="98" t="s">
        <v>1093</v>
      </c>
    </row>
    <row r="90" spans="1:15" x14ac:dyDescent="0.25">
      <c r="A90" s="97" t="s">
        <v>252</v>
      </c>
      <c r="B90" s="92" t="s">
        <v>54</v>
      </c>
      <c r="C90" s="92" t="s">
        <v>253</v>
      </c>
      <c r="D90" s="92" t="s">
        <v>193</v>
      </c>
      <c r="E90" s="93" t="s">
        <v>199</v>
      </c>
      <c r="F90" s="91" t="s">
        <v>1094</v>
      </c>
      <c r="G90" s="91" t="s">
        <v>183</v>
      </c>
      <c r="H90" s="91" t="s">
        <v>1095</v>
      </c>
      <c r="I90" s="91" t="s">
        <v>183</v>
      </c>
      <c r="J90" s="91" t="s">
        <v>1096</v>
      </c>
      <c r="K90" s="91" t="s">
        <v>183</v>
      </c>
      <c r="L90" s="112">
        <v>323.428</v>
      </c>
      <c r="M90" s="91" t="s">
        <v>1097</v>
      </c>
      <c r="N90" s="112">
        <v>495279.10576489998</v>
      </c>
      <c r="O90" s="98" t="s">
        <v>1098</v>
      </c>
    </row>
    <row r="91" spans="1:15" ht="25.5" x14ac:dyDescent="0.25">
      <c r="A91" s="97" t="s">
        <v>298</v>
      </c>
      <c r="B91" s="92" t="s">
        <v>76</v>
      </c>
      <c r="C91" s="92" t="s">
        <v>299</v>
      </c>
      <c r="D91" s="92" t="s">
        <v>193</v>
      </c>
      <c r="E91" s="93" t="s">
        <v>103</v>
      </c>
      <c r="F91" s="91" t="s">
        <v>1099</v>
      </c>
      <c r="G91" s="91" t="s">
        <v>183</v>
      </c>
      <c r="H91" s="91" t="s">
        <v>1100</v>
      </c>
      <c r="I91" s="91" t="s">
        <v>183</v>
      </c>
      <c r="J91" s="91" t="s">
        <v>1101</v>
      </c>
      <c r="K91" s="91" t="s">
        <v>183</v>
      </c>
      <c r="L91" s="112">
        <v>315.56387819999998</v>
      </c>
      <c r="M91" s="91" t="s">
        <v>1097</v>
      </c>
      <c r="N91" s="112">
        <v>495594.6696431</v>
      </c>
      <c r="O91" s="98" t="s">
        <v>1102</v>
      </c>
    </row>
    <row r="92" spans="1:15" ht="25.5" x14ac:dyDescent="0.25">
      <c r="A92" s="97" t="s">
        <v>1103</v>
      </c>
      <c r="B92" s="92" t="s">
        <v>54</v>
      </c>
      <c r="C92" s="92" t="s">
        <v>1104</v>
      </c>
      <c r="D92" s="92" t="s">
        <v>262</v>
      </c>
      <c r="E92" s="93" t="s">
        <v>187</v>
      </c>
      <c r="F92" s="91" t="s">
        <v>1105</v>
      </c>
      <c r="G92" s="91" t="s">
        <v>183</v>
      </c>
      <c r="H92" s="91" t="s">
        <v>1106</v>
      </c>
      <c r="I92" s="91" t="s">
        <v>183</v>
      </c>
      <c r="J92" s="91" t="s">
        <v>1107</v>
      </c>
      <c r="K92" s="91" t="s">
        <v>183</v>
      </c>
      <c r="L92" s="112">
        <v>303.85151999999999</v>
      </c>
      <c r="M92" s="91" t="s">
        <v>1097</v>
      </c>
      <c r="N92" s="112">
        <v>495898.52116310003</v>
      </c>
      <c r="O92" s="98" t="s">
        <v>1108</v>
      </c>
    </row>
    <row r="93" spans="1:15" ht="25.5" x14ac:dyDescent="0.25">
      <c r="A93" s="97" t="s">
        <v>1109</v>
      </c>
      <c r="B93" s="92" t="s">
        <v>54</v>
      </c>
      <c r="C93" s="92" t="s">
        <v>1110</v>
      </c>
      <c r="D93" s="92" t="s">
        <v>262</v>
      </c>
      <c r="E93" s="93" t="s">
        <v>187</v>
      </c>
      <c r="F93" s="91" t="s">
        <v>1105</v>
      </c>
      <c r="G93" s="91" t="s">
        <v>183</v>
      </c>
      <c r="H93" s="91" t="s">
        <v>1111</v>
      </c>
      <c r="I93" s="91" t="s">
        <v>183</v>
      </c>
      <c r="J93" s="91" t="s">
        <v>1112</v>
      </c>
      <c r="K93" s="91" t="s">
        <v>183</v>
      </c>
      <c r="L93" s="112">
        <v>300.68639999999999</v>
      </c>
      <c r="M93" s="91" t="s">
        <v>1097</v>
      </c>
      <c r="N93" s="112">
        <v>496199.20756309998</v>
      </c>
      <c r="O93" s="98" t="s">
        <v>1113</v>
      </c>
    </row>
    <row r="94" spans="1:15" ht="25.5" x14ac:dyDescent="0.25">
      <c r="A94" s="97" t="s">
        <v>1114</v>
      </c>
      <c r="B94" s="92" t="s">
        <v>76</v>
      </c>
      <c r="C94" s="92" t="s">
        <v>1104</v>
      </c>
      <c r="D94" s="92" t="s">
        <v>262</v>
      </c>
      <c r="E94" s="93" t="s">
        <v>187</v>
      </c>
      <c r="F94" s="91" t="s">
        <v>1115</v>
      </c>
      <c r="G94" s="91" t="s">
        <v>183</v>
      </c>
      <c r="H94" s="91" t="s">
        <v>1106</v>
      </c>
      <c r="I94" s="91" t="s">
        <v>183</v>
      </c>
      <c r="J94" s="91" t="s">
        <v>1116</v>
      </c>
      <c r="K94" s="91" t="s">
        <v>183</v>
      </c>
      <c r="L94" s="112">
        <v>277.27499136</v>
      </c>
      <c r="M94" s="91" t="s">
        <v>1117</v>
      </c>
      <c r="N94" s="112">
        <v>496476.48255449999</v>
      </c>
      <c r="O94" s="98" t="s">
        <v>1118</v>
      </c>
    </row>
    <row r="95" spans="1:15" ht="25.5" x14ac:dyDescent="0.25">
      <c r="A95" s="97" t="s">
        <v>1119</v>
      </c>
      <c r="B95" s="92" t="s">
        <v>76</v>
      </c>
      <c r="C95" s="92" t="s">
        <v>1110</v>
      </c>
      <c r="D95" s="92" t="s">
        <v>262</v>
      </c>
      <c r="E95" s="93" t="s">
        <v>187</v>
      </c>
      <c r="F95" s="91" t="s">
        <v>1115</v>
      </c>
      <c r="G95" s="91" t="s">
        <v>183</v>
      </c>
      <c r="H95" s="91" t="s">
        <v>1111</v>
      </c>
      <c r="I95" s="91" t="s">
        <v>183</v>
      </c>
      <c r="J95" s="91" t="s">
        <v>1120</v>
      </c>
      <c r="K95" s="91" t="s">
        <v>183</v>
      </c>
      <c r="L95" s="112">
        <v>274.38671019999998</v>
      </c>
      <c r="M95" s="91" t="s">
        <v>1117</v>
      </c>
      <c r="N95" s="112">
        <v>496750.86926469998</v>
      </c>
      <c r="O95" s="98" t="s">
        <v>1121</v>
      </c>
    </row>
    <row r="96" spans="1:15" x14ac:dyDescent="0.25">
      <c r="A96" s="97" t="s">
        <v>1122</v>
      </c>
      <c r="B96" s="92" t="s">
        <v>54</v>
      </c>
      <c r="C96" s="92" t="s">
        <v>1123</v>
      </c>
      <c r="D96" s="92" t="s">
        <v>193</v>
      </c>
      <c r="E96" s="93" t="s">
        <v>103</v>
      </c>
      <c r="F96" s="91" t="s">
        <v>1124</v>
      </c>
      <c r="G96" s="91" t="s">
        <v>183</v>
      </c>
      <c r="H96" s="91" t="s">
        <v>1125</v>
      </c>
      <c r="I96" s="91" t="s">
        <v>183</v>
      </c>
      <c r="J96" s="91" t="s">
        <v>1126</v>
      </c>
      <c r="K96" s="91" t="s">
        <v>183</v>
      </c>
      <c r="L96" s="112">
        <v>271.13749999999999</v>
      </c>
      <c r="M96" s="91" t="s">
        <v>1117</v>
      </c>
      <c r="N96" s="112">
        <v>497022.0067647</v>
      </c>
      <c r="O96" s="98" t="s">
        <v>1127</v>
      </c>
    </row>
    <row r="97" spans="1:15" ht="25.5" x14ac:dyDescent="0.25">
      <c r="A97" s="97" t="s">
        <v>360</v>
      </c>
      <c r="B97" s="92" t="s">
        <v>76</v>
      </c>
      <c r="C97" s="92" t="s">
        <v>361</v>
      </c>
      <c r="D97" s="92" t="s">
        <v>193</v>
      </c>
      <c r="E97" s="93" t="s">
        <v>103</v>
      </c>
      <c r="F97" s="91" t="s">
        <v>825</v>
      </c>
      <c r="G97" s="91" t="s">
        <v>183</v>
      </c>
      <c r="H97" s="91" t="s">
        <v>1128</v>
      </c>
      <c r="I97" s="91" t="s">
        <v>183</v>
      </c>
      <c r="J97" s="91" t="s">
        <v>1129</v>
      </c>
      <c r="K97" s="91" t="s">
        <v>183</v>
      </c>
      <c r="L97" s="112">
        <v>250.4</v>
      </c>
      <c r="M97" s="91" t="s">
        <v>1117</v>
      </c>
      <c r="N97" s="112">
        <v>497272.40676470002</v>
      </c>
      <c r="O97" s="98" t="s">
        <v>1130</v>
      </c>
    </row>
    <row r="98" spans="1:15" x14ac:dyDescent="0.25">
      <c r="A98" s="97" t="s">
        <v>1131</v>
      </c>
      <c r="B98" s="92" t="s">
        <v>54</v>
      </c>
      <c r="C98" s="92" t="s">
        <v>1132</v>
      </c>
      <c r="D98" s="92" t="s">
        <v>193</v>
      </c>
      <c r="E98" s="93" t="s">
        <v>90</v>
      </c>
      <c r="F98" s="91" t="s">
        <v>1133</v>
      </c>
      <c r="G98" s="91" t="s">
        <v>183</v>
      </c>
      <c r="H98" s="91" t="s">
        <v>1134</v>
      </c>
      <c r="I98" s="91" t="s">
        <v>183</v>
      </c>
      <c r="J98" s="91" t="s">
        <v>1135</v>
      </c>
      <c r="K98" s="91" t="s">
        <v>183</v>
      </c>
      <c r="L98" s="112">
        <v>215.37</v>
      </c>
      <c r="M98" s="91" t="s">
        <v>1136</v>
      </c>
      <c r="N98" s="112">
        <v>497487.77676470001</v>
      </c>
      <c r="O98" s="98" t="s">
        <v>1137</v>
      </c>
    </row>
    <row r="99" spans="1:15" x14ac:dyDescent="0.25">
      <c r="A99" s="97" t="s">
        <v>1138</v>
      </c>
      <c r="B99" s="92" t="s">
        <v>54</v>
      </c>
      <c r="C99" s="92" t="s">
        <v>1139</v>
      </c>
      <c r="D99" s="92" t="s">
        <v>193</v>
      </c>
      <c r="E99" s="93" t="s">
        <v>12</v>
      </c>
      <c r="F99" s="91" t="s">
        <v>1140</v>
      </c>
      <c r="G99" s="91" t="s">
        <v>183</v>
      </c>
      <c r="H99" s="91" t="s">
        <v>1141</v>
      </c>
      <c r="I99" s="91" t="s">
        <v>183</v>
      </c>
      <c r="J99" s="91" t="s">
        <v>1142</v>
      </c>
      <c r="K99" s="91" t="s">
        <v>183</v>
      </c>
      <c r="L99" s="112">
        <v>211.87422900000001</v>
      </c>
      <c r="M99" s="91" t="s">
        <v>1136</v>
      </c>
      <c r="N99" s="112">
        <v>497699.65099370002</v>
      </c>
      <c r="O99" s="98" t="s">
        <v>1143</v>
      </c>
    </row>
    <row r="100" spans="1:15" x14ac:dyDescent="0.25">
      <c r="A100" s="97" t="s">
        <v>469</v>
      </c>
      <c r="B100" s="92" t="s">
        <v>76</v>
      </c>
      <c r="C100" s="92" t="s">
        <v>470</v>
      </c>
      <c r="D100" s="92" t="s">
        <v>193</v>
      </c>
      <c r="E100" s="93" t="s">
        <v>12</v>
      </c>
      <c r="F100" s="91" t="s">
        <v>1144</v>
      </c>
      <c r="G100" s="91" t="s">
        <v>183</v>
      </c>
      <c r="H100" s="91" t="s">
        <v>1145</v>
      </c>
      <c r="I100" s="91" t="s">
        <v>183</v>
      </c>
      <c r="J100" s="91" t="s">
        <v>1146</v>
      </c>
      <c r="K100" s="91" t="s">
        <v>183</v>
      </c>
      <c r="L100" s="112">
        <v>211.73076287999999</v>
      </c>
      <c r="M100" s="91" t="s">
        <v>1136</v>
      </c>
      <c r="N100" s="112">
        <v>497911.38175659999</v>
      </c>
      <c r="O100" s="98" t="s">
        <v>1147</v>
      </c>
    </row>
    <row r="101" spans="1:15" ht="25.5" x14ac:dyDescent="0.25">
      <c r="A101" s="97" t="s">
        <v>1148</v>
      </c>
      <c r="B101" s="92" t="s">
        <v>76</v>
      </c>
      <c r="C101" s="92" t="s">
        <v>1149</v>
      </c>
      <c r="D101" s="92" t="s">
        <v>262</v>
      </c>
      <c r="E101" s="93" t="s">
        <v>187</v>
      </c>
      <c r="F101" s="91" t="s">
        <v>1150</v>
      </c>
      <c r="G101" s="91" t="s">
        <v>183</v>
      </c>
      <c r="H101" s="91" t="s">
        <v>1151</v>
      </c>
      <c r="I101" s="91" t="s">
        <v>183</v>
      </c>
      <c r="J101" s="91" t="s">
        <v>1152</v>
      </c>
      <c r="K101" s="91" t="s">
        <v>183</v>
      </c>
      <c r="L101" s="112">
        <v>206.80203042100001</v>
      </c>
      <c r="M101" s="91" t="s">
        <v>1136</v>
      </c>
      <c r="N101" s="112">
        <v>498118.18378700002</v>
      </c>
      <c r="O101" s="98" t="s">
        <v>1153</v>
      </c>
    </row>
    <row r="102" spans="1:15" x14ac:dyDescent="0.25">
      <c r="A102" s="97" t="s">
        <v>1154</v>
      </c>
      <c r="B102" s="92" t="s">
        <v>54</v>
      </c>
      <c r="C102" s="92" t="s">
        <v>1155</v>
      </c>
      <c r="D102" s="92" t="s">
        <v>193</v>
      </c>
      <c r="E102" s="93" t="s">
        <v>103</v>
      </c>
      <c r="F102" s="91" t="s">
        <v>1124</v>
      </c>
      <c r="G102" s="91" t="s">
        <v>183</v>
      </c>
      <c r="H102" s="91" t="s">
        <v>1156</v>
      </c>
      <c r="I102" s="91" t="s">
        <v>183</v>
      </c>
      <c r="J102" s="91" t="s">
        <v>1157</v>
      </c>
      <c r="K102" s="91" t="s">
        <v>183</v>
      </c>
      <c r="L102" s="112">
        <v>203.435</v>
      </c>
      <c r="M102" s="91" t="s">
        <v>1136</v>
      </c>
      <c r="N102" s="112">
        <v>498321.61878700001</v>
      </c>
      <c r="O102" s="98" t="s">
        <v>1158</v>
      </c>
    </row>
    <row r="103" spans="1:15" ht="25.5" x14ac:dyDescent="0.25">
      <c r="A103" s="97" t="s">
        <v>1159</v>
      </c>
      <c r="B103" s="92" t="s">
        <v>54</v>
      </c>
      <c r="C103" s="92" t="s">
        <v>1160</v>
      </c>
      <c r="D103" s="92" t="s">
        <v>262</v>
      </c>
      <c r="E103" s="93" t="s">
        <v>187</v>
      </c>
      <c r="F103" s="91" t="s">
        <v>1161</v>
      </c>
      <c r="G103" s="91" t="s">
        <v>183</v>
      </c>
      <c r="H103" s="91" t="s">
        <v>569</v>
      </c>
      <c r="I103" s="91" t="s">
        <v>183</v>
      </c>
      <c r="J103" s="91" t="s">
        <v>1162</v>
      </c>
      <c r="K103" s="91" t="s">
        <v>183</v>
      </c>
      <c r="L103" s="112">
        <v>202.87200000000001</v>
      </c>
      <c r="M103" s="91" t="s">
        <v>1136</v>
      </c>
      <c r="N103" s="112">
        <v>498524.49078699999</v>
      </c>
      <c r="O103" s="98" t="s">
        <v>1163</v>
      </c>
    </row>
    <row r="104" spans="1:15" x14ac:dyDescent="0.25">
      <c r="A104" s="97" t="s">
        <v>1164</v>
      </c>
      <c r="B104" s="92" t="s">
        <v>54</v>
      </c>
      <c r="C104" s="92" t="s">
        <v>1165</v>
      </c>
      <c r="D104" s="92" t="s">
        <v>193</v>
      </c>
      <c r="E104" s="93" t="s">
        <v>196</v>
      </c>
      <c r="F104" s="91" t="s">
        <v>1166</v>
      </c>
      <c r="G104" s="91" t="s">
        <v>183</v>
      </c>
      <c r="H104" s="91" t="s">
        <v>1167</v>
      </c>
      <c r="I104" s="91" t="s">
        <v>183</v>
      </c>
      <c r="J104" s="91" t="s">
        <v>1168</v>
      </c>
      <c r="K104" s="91" t="s">
        <v>183</v>
      </c>
      <c r="L104" s="112">
        <v>195.66081324000001</v>
      </c>
      <c r="M104" s="91" t="s">
        <v>1136</v>
      </c>
      <c r="N104" s="112">
        <v>498720.15160019998</v>
      </c>
      <c r="O104" s="98" t="s">
        <v>1169</v>
      </c>
    </row>
    <row r="105" spans="1:15" x14ac:dyDescent="0.25">
      <c r="A105" s="97" t="s">
        <v>1170</v>
      </c>
      <c r="B105" s="92" t="s">
        <v>106</v>
      </c>
      <c r="C105" s="92" t="s">
        <v>1171</v>
      </c>
      <c r="D105" s="92" t="s">
        <v>193</v>
      </c>
      <c r="E105" s="93" t="s">
        <v>108</v>
      </c>
      <c r="F105" s="91" t="s">
        <v>1172</v>
      </c>
      <c r="G105" s="91" t="s">
        <v>183</v>
      </c>
      <c r="H105" s="91" t="s">
        <v>1173</v>
      </c>
      <c r="I105" s="91" t="s">
        <v>183</v>
      </c>
      <c r="J105" s="91" t="s">
        <v>1174</v>
      </c>
      <c r="K105" s="91" t="s">
        <v>183</v>
      </c>
      <c r="L105" s="112">
        <v>195.35220064800001</v>
      </c>
      <c r="M105" s="91" t="s">
        <v>1136</v>
      </c>
      <c r="N105" s="112">
        <v>498915.50380080001</v>
      </c>
      <c r="O105" s="98" t="s">
        <v>1175</v>
      </c>
    </row>
    <row r="106" spans="1:15" x14ac:dyDescent="0.25">
      <c r="A106" s="97" t="s">
        <v>1176</v>
      </c>
      <c r="B106" s="92" t="s">
        <v>76</v>
      </c>
      <c r="C106" s="92" t="s">
        <v>1177</v>
      </c>
      <c r="D106" s="92" t="s">
        <v>1066</v>
      </c>
      <c r="E106" s="93" t="s">
        <v>187</v>
      </c>
      <c r="F106" s="91" t="s">
        <v>707</v>
      </c>
      <c r="G106" s="91" t="s">
        <v>183</v>
      </c>
      <c r="H106" s="91" t="s">
        <v>1067</v>
      </c>
      <c r="I106" s="91" t="s">
        <v>183</v>
      </c>
      <c r="J106" s="91" t="s">
        <v>1178</v>
      </c>
      <c r="K106" s="91" t="s">
        <v>183</v>
      </c>
      <c r="L106" s="112">
        <v>192.76559836800001</v>
      </c>
      <c r="M106" s="91" t="s">
        <v>1136</v>
      </c>
      <c r="N106" s="112">
        <v>499108.26939919998</v>
      </c>
      <c r="O106" s="98" t="s">
        <v>1179</v>
      </c>
    </row>
    <row r="107" spans="1:15" ht="25.5" x14ac:dyDescent="0.25">
      <c r="A107" s="97" t="s">
        <v>1180</v>
      </c>
      <c r="B107" s="92" t="s">
        <v>76</v>
      </c>
      <c r="C107" s="92" t="s">
        <v>1181</v>
      </c>
      <c r="D107" s="92" t="s">
        <v>262</v>
      </c>
      <c r="E107" s="93" t="s">
        <v>187</v>
      </c>
      <c r="F107" s="91" t="s">
        <v>1045</v>
      </c>
      <c r="G107" s="91" t="s">
        <v>183</v>
      </c>
      <c r="H107" s="91" t="s">
        <v>1182</v>
      </c>
      <c r="I107" s="91" t="s">
        <v>183</v>
      </c>
      <c r="J107" s="91" t="s">
        <v>1183</v>
      </c>
      <c r="K107" s="91" t="s">
        <v>183</v>
      </c>
      <c r="L107" s="112">
        <v>187.26176000000001</v>
      </c>
      <c r="M107" s="91" t="s">
        <v>1136</v>
      </c>
      <c r="N107" s="112">
        <v>499295.53115920001</v>
      </c>
      <c r="O107" s="98" t="s">
        <v>1184</v>
      </c>
    </row>
    <row r="108" spans="1:15" x14ac:dyDescent="0.25">
      <c r="A108" s="97" t="s">
        <v>335</v>
      </c>
      <c r="B108" s="92" t="s">
        <v>76</v>
      </c>
      <c r="C108" s="92" t="s">
        <v>336</v>
      </c>
      <c r="D108" s="92" t="s">
        <v>193</v>
      </c>
      <c r="E108" s="93" t="s">
        <v>103</v>
      </c>
      <c r="F108" s="91" t="s">
        <v>1185</v>
      </c>
      <c r="G108" s="91" t="s">
        <v>183</v>
      </c>
      <c r="H108" s="91" t="s">
        <v>1186</v>
      </c>
      <c r="I108" s="91" t="s">
        <v>183</v>
      </c>
      <c r="J108" s="91" t="s">
        <v>1187</v>
      </c>
      <c r="K108" s="91" t="s">
        <v>183</v>
      </c>
      <c r="L108" s="112">
        <v>184.96799999999999</v>
      </c>
      <c r="M108" s="91" t="s">
        <v>1136</v>
      </c>
      <c r="N108" s="112">
        <v>499480.4991592</v>
      </c>
      <c r="O108" s="98" t="s">
        <v>1188</v>
      </c>
    </row>
    <row r="109" spans="1:15" ht="63.75" x14ac:dyDescent="0.25">
      <c r="A109" s="97" t="s">
        <v>1189</v>
      </c>
      <c r="B109" s="92" t="s">
        <v>76</v>
      </c>
      <c r="C109" s="92" t="s">
        <v>1190</v>
      </c>
      <c r="D109" s="92" t="s">
        <v>262</v>
      </c>
      <c r="E109" s="93" t="s">
        <v>103</v>
      </c>
      <c r="F109" s="91" t="s">
        <v>1191</v>
      </c>
      <c r="G109" s="91" t="s">
        <v>183</v>
      </c>
      <c r="H109" s="91" t="s">
        <v>1192</v>
      </c>
      <c r="I109" s="91" t="s">
        <v>183</v>
      </c>
      <c r="J109" s="91" t="s">
        <v>1193</v>
      </c>
      <c r="K109" s="91" t="s">
        <v>183</v>
      </c>
      <c r="L109" s="112">
        <v>182.096765769</v>
      </c>
      <c r="M109" s="91" t="s">
        <v>1136</v>
      </c>
      <c r="N109" s="112">
        <v>499662.59592499997</v>
      </c>
      <c r="O109" s="98" t="s">
        <v>1194</v>
      </c>
    </row>
    <row r="110" spans="1:15" x14ac:dyDescent="0.25">
      <c r="A110" s="97" t="s">
        <v>1195</v>
      </c>
      <c r="B110" s="92" t="s">
        <v>54</v>
      </c>
      <c r="C110" s="92" t="s">
        <v>1196</v>
      </c>
      <c r="D110" s="92" t="s">
        <v>193</v>
      </c>
      <c r="E110" s="93" t="s">
        <v>103</v>
      </c>
      <c r="F110" s="91" t="s">
        <v>1197</v>
      </c>
      <c r="G110" s="91" t="s">
        <v>183</v>
      </c>
      <c r="H110" s="91" t="s">
        <v>1198</v>
      </c>
      <c r="I110" s="91" t="s">
        <v>183</v>
      </c>
      <c r="J110" s="91" t="s">
        <v>1199</v>
      </c>
      <c r="K110" s="91" t="s">
        <v>183</v>
      </c>
      <c r="L110" s="112">
        <v>168.8064</v>
      </c>
      <c r="M110" s="91" t="s">
        <v>1200</v>
      </c>
      <c r="N110" s="112">
        <v>499831.40232499997</v>
      </c>
      <c r="O110" s="98" t="s">
        <v>1201</v>
      </c>
    </row>
    <row r="111" spans="1:15" x14ac:dyDescent="0.25">
      <c r="A111" s="97" t="s">
        <v>254</v>
      </c>
      <c r="B111" s="92" t="s">
        <v>54</v>
      </c>
      <c r="C111" s="92" t="s">
        <v>255</v>
      </c>
      <c r="D111" s="92" t="s">
        <v>193</v>
      </c>
      <c r="E111" s="93" t="s">
        <v>199</v>
      </c>
      <c r="F111" s="91" t="s">
        <v>1202</v>
      </c>
      <c r="G111" s="91" t="s">
        <v>183</v>
      </c>
      <c r="H111" s="91" t="s">
        <v>1096</v>
      </c>
      <c r="I111" s="91" t="s">
        <v>183</v>
      </c>
      <c r="J111" s="91" t="s">
        <v>1203</v>
      </c>
      <c r="K111" s="91" t="s">
        <v>183</v>
      </c>
      <c r="L111" s="112">
        <v>161.715</v>
      </c>
      <c r="M111" s="91" t="s">
        <v>1200</v>
      </c>
      <c r="N111" s="112">
        <v>499993.117325</v>
      </c>
      <c r="O111" s="98" t="s">
        <v>1204</v>
      </c>
    </row>
    <row r="112" spans="1:15" ht="25.5" x14ac:dyDescent="0.25">
      <c r="A112" s="97" t="s">
        <v>1205</v>
      </c>
      <c r="B112" s="92" t="s">
        <v>54</v>
      </c>
      <c r="C112" s="92" t="s">
        <v>1149</v>
      </c>
      <c r="D112" s="92" t="s">
        <v>262</v>
      </c>
      <c r="E112" s="93" t="s">
        <v>187</v>
      </c>
      <c r="F112" s="91" t="s">
        <v>1206</v>
      </c>
      <c r="G112" s="91" t="s">
        <v>183</v>
      </c>
      <c r="H112" s="91" t="s">
        <v>1151</v>
      </c>
      <c r="I112" s="91" t="s">
        <v>183</v>
      </c>
      <c r="J112" s="91" t="s">
        <v>1207</v>
      </c>
      <c r="K112" s="91" t="s">
        <v>183</v>
      </c>
      <c r="L112" s="112">
        <v>158.33539848000001</v>
      </c>
      <c r="M112" s="91" t="s">
        <v>1200</v>
      </c>
      <c r="N112" s="112">
        <v>500151.45272350003</v>
      </c>
      <c r="O112" s="98" t="s">
        <v>1208</v>
      </c>
    </row>
    <row r="113" spans="1:15" x14ac:dyDescent="0.25">
      <c r="A113" s="97" t="s">
        <v>467</v>
      </c>
      <c r="B113" s="92" t="s">
        <v>76</v>
      </c>
      <c r="C113" s="92" t="s">
        <v>468</v>
      </c>
      <c r="D113" s="92" t="s">
        <v>193</v>
      </c>
      <c r="E113" s="93" t="s">
        <v>103</v>
      </c>
      <c r="F113" s="91" t="s">
        <v>1209</v>
      </c>
      <c r="G113" s="91" t="s">
        <v>183</v>
      </c>
      <c r="H113" s="91" t="s">
        <v>1210</v>
      </c>
      <c r="I113" s="91" t="s">
        <v>183</v>
      </c>
      <c r="J113" s="91" t="s">
        <v>1211</v>
      </c>
      <c r="K113" s="91" t="s">
        <v>183</v>
      </c>
      <c r="L113" s="112">
        <v>157.6318224</v>
      </c>
      <c r="M113" s="91" t="s">
        <v>1200</v>
      </c>
      <c r="N113" s="112">
        <v>500309.0845459</v>
      </c>
      <c r="O113" s="98" t="s">
        <v>1212</v>
      </c>
    </row>
    <row r="114" spans="1:15" x14ac:dyDescent="0.25">
      <c r="A114" s="97" t="s">
        <v>1213</v>
      </c>
      <c r="B114" s="92" t="s">
        <v>54</v>
      </c>
      <c r="C114" s="92" t="s">
        <v>1214</v>
      </c>
      <c r="D114" s="92" t="s">
        <v>193</v>
      </c>
      <c r="E114" s="93" t="s">
        <v>90</v>
      </c>
      <c r="F114" s="91" t="s">
        <v>1215</v>
      </c>
      <c r="G114" s="91" t="s">
        <v>183</v>
      </c>
      <c r="H114" s="91" t="s">
        <v>1216</v>
      </c>
      <c r="I114" s="91" t="s">
        <v>183</v>
      </c>
      <c r="J114" s="91" t="s">
        <v>1217</v>
      </c>
      <c r="K114" s="91" t="s">
        <v>183</v>
      </c>
      <c r="L114" s="112">
        <v>155.52000000000001</v>
      </c>
      <c r="M114" s="91" t="s">
        <v>1200</v>
      </c>
      <c r="N114" s="112">
        <v>500464.60454590002</v>
      </c>
      <c r="O114" s="98" t="s">
        <v>1218</v>
      </c>
    </row>
    <row r="115" spans="1:15" ht="25.5" x14ac:dyDescent="0.25">
      <c r="A115" s="97" t="s">
        <v>1219</v>
      </c>
      <c r="B115" s="92" t="s">
        <v>76</v>
      </c>
      <c r="C115" s="92" t="s">
        <v>1220</v>
      </c>
      <c r="D115" s="92" t="s">
        <v>262</v>
      </c>
      <c r="E115" s="93" t="s">
        <v>103</v>
      </c>
      <c r="F115" s="91" t="s">
        <v>1221</v>
      </c>
      <c r="G115" s="91" t="s">
        <v>183</v>
      </c>
      <c r="H115" s="91" t="s">
        <v>1222</v>
      </c>
      <c r="I115" s="91" t="s">
        <v>183</v>
      </c>
      <c r="J115" s="91" t="s">
        <v>1223</v>
      </c>
      <c r="K115" s="91" t="s">
        <v>183</v>
      </c>
      <c r="L115" s="112">
        <v>154.05022285500002</v>
      </c>
      <c r="M115" s="91" t="s">
        <v>1200</v>
      </c>
      <c r="N115" s="112">
        <v>500618.65476880001</v>
      </c>
      <c r="O115" s="98" t="s">
        <v>1224</v>
      </c>
    </row>
    <row r="116" spans="1:15" x14ac:dyDescent="0.25">
      <c r="A116" s="97" t="s">
        <v>256</v>
      </c>
      <c r="B116" s="92" t="s">
        <v>54</v>
      </c>
      <c r="C116" s="92" t="s">
        <v>257</v>
      </c>
      <c r="D116" s="92" t="s">
        <v>193</v>
      </c>
      <c r="E116" s="93" t="s">
        <v>103</v>
      </c>
      <c r="F116" s="91" t="s">
        <v>1225</v>
      </c>
      <c r="G116" s="91" t="s">
        <v>183</v>
      </c>
      <c r="H116" s="91" t="s">
        <v>1226</v>
      </c>
      <c r="I116" s="91" t="s">
        <v>183</v>
      </c>
      <c r="J116" s="91" t="s">
        <v>1227</v>
      </c>
      <c r="K116" s="91" t="s">
        <v>183</v>
      </c>
      <c r="L116" s="112">
        <v>152.60199999999998</v>
      </c>
      <c r="M116" s="91" t="s">
        <v>1200</v>
      </c>
      <c r="N116" s="112">
        <v>500771.25676880003</v>
      </c>
      <c r="O116" s="98" t="s">
        <v>1228</v>
      </c>
    </row>
    <row r="117" spans="1:15" x14ac:dyDescent="0.25">
      <c r="A117" s="97" t="s">
        <v>1229</v>
      </c>
      <c r="B117" s="92" t="s">
        <v>54</v>
      </c>
      <c r="C117" s="92" t="s">
        <v>1230</v>
      </c>
      <c r="D117" s="92" t="s">
        <v>364</v>
      </c>
      <c r="E117" s="93" t="s">
        <v>187</v>
      </c>
      <c r="F117" s="91" t="s">
        <v>1231</v>
      </c>
      <c r="G117" s="91" t="s">
        <v>183</v>
      </c>
      <c r="H117" s="91" t="s">
        <v>660</v>
      </c>
      <c r="I117" s="91" t="s">
        <v>183</v>
      </c>
      <c r="J117" s="91" t="s">
        <v>1232</v>
      </c>
      <c r="K117" s="91" t="s">
        <v>183</v>
      </c>
      <c r="L117" s="112">
        <v>144.87187499999999</v>
      </c>
      <c r="M117" s="91" t="s">
        <v>1200</v>
      </c>
      <c r="N117" s="112">
        <v>500916.12864379998</v>
      </c>
      <c r="O117" s="98" t="s">
        <v>1233</v>
      </c>
    </row>
    <row r="118" spans="1:15" x14ac:dyDescent="0.25">
      <c r="A118" s="97" t="s">
        <v>308</v>
      </c>
      <c r="B118" s="92" t="s">
        <v>54</v>
      </c>
      <c r="C118" s="92" t="s">
        <v>309</v>
      </c>
      <c r="D118" s="92" t="s">
        <v>193</v>
      </c>
      <c r="E118" s="93" t="s">
        <v>310</v>
      </c>
      <c r="F118" s="91" t="s">
        <v>1234</v>
      </c>
      <c r="G118" s="91" t="s">
        <v>183</v>
      </c>
      <c r="H118" s="91" t="s">
        <v>1235</v>
      </c>
      <c r="I118" s="91" t="s">
        <v>183</v>
      </c>
      <c r="J118" s="91" t="s">
        <v>1236</v>
      </c>
      <c r="K118" s="91" t="s">
        <v>183</v>
      </c>
      <c r="L118" s="112">
        <v>144.24422999999999</v>
      </c>
      <c r="M118" s="91" t="s">
        <v>1200</v>
      </c>
      <c r="N118" s="112">
        <v>501060.37287379999</v>
      </c>
      <c r="O118" s="98" t="s">
        <v>1237</v>
      </c>
    </row>
    <row r="119" spans="1:15" x14ac:dyDescent="0.25">
      <c r="A119" s="97" t="s">
        <v>1238</v>
      </c>
      <c r="B119" s="92" t="s">
        <v>54</v>
      </c>
      <c r="C119" s="92" t="s">
        <v>1239</v>
      </c>
      <c r="D119" s="92" t="s">
        <v>193</v>
      </c>
      <c r="E119" s="93" t="s">
        <v>103</v>
      </c>
      <c r="F119" s="91" t="s">
        <v>1202</v>
      </c>
      <c r="G119" s="91" t="s">
        <v>183</v>
      </c>
      <c r="H119" s="91" t="s">
        <v>1240</v>
      </c>
      <c r="I119" s="91" t="s">
        <v>183</v>
      </c>
      <c r="J119" s="91" t="s">
        <v>1241</v>
      </c>
      <c r="K119" s="91" t="s">
        <v>183</v>
      </c>
      <c r="L119" s="112">
        <v>125.14</v>
      </c>
      <c r="M119" s="91" t="s">
        <v>1242</v>
      </c>
      <c r="N119" s="112">
        <v>501185.51287380001</v>
      </c>
      <c r="O119" s="98" t="s">
        <v>1243</v>
      </c>
    </row>
    <row r="120" spans="1:15" x14ac:dyDescent="0.25">
      <c r="A120" s="97" t="s">
        <v>1244</v>
      </c>
      <c r="B120" s="92" t="s">
        <v>76</v>
      </c>
      <c r="C120" s="92" t="s">
        <v>1245</v>
      </c>
      <c r="D120" s="92" t="s">
        <v>193</v>
      </c>
      <c r="E120" s="93" t="s">
        <v>196</v>
      </c>
      <c r="F120" s="91" t="s">
        <v>1246</v>
      </c>
      <c r="G120" s="91" t="s">
        <v>183</v>
      </c>
      <c r="H120" s="91" t="s">
        <v>1247</v>
      </c>
      <c r="I120" s="91" t="s">
        <v>183</v>
      </c>
      <c r="J120" s="91" t="s">
        <v>1248</v>
      </c>
      <c r="K120" s="91" t="s">
        <v>183</v>
      </c>
      <c r="L120" s="112">
        <v>121.394426634</v>
      </c>
      <c r="M120" s="91" t="s">
        <v>1242</v>
      </c>
      <c r="N120" s="112">
        <v>501306.90730040002</v>
      </c>
      <c r="O120" s="98" t="s">
        <v>1249</v>
      </c>
    </row>
    <row r="121" spans="1:15" x14ac:dyDescent="0.25">
      <c r="A121" s="97" t="s">
        <v>1250</v>
      </c>
      <c r="B121" s="92" t="s">
        <v>54</v>
      </c>
      <c r="C121" s="92" t="s">
        <v>1251</v>
      </c>
      <c r="D121" s="92" t="s">
        <v>262</v>
      </c>
      <c r="E121" s="93" t="s">
        <v>187</v>
      </c>
      <c r="F121" s="91" t="s">
        <v>1252</v>
      </c>
      <c r="G121" s="91" t="s">
        <v>183</v>
      </c>
      <c r="H121" s="91" t="s">
        <v>1253</v>
      </c>
      <c r="I121" s="91" t="s">
        <v>183</v>
      </c>
      <c r="J121" s="91" t="s">
        <v>1254</v>
      </c>
      <c r="K121" s="91" t="s">
        <v>183</v>
      </c>
      <c r="L121" s="112">
        <v>119.64227472</v>
      </c>
      <c r="M121" s="91" t="s">
        <v>1242</v>
      </c>
      <c r="N121" s="112">
        <v>501426.54957510001</v>
      </c>
      <c r="O121" s="98" t="s">
        <v>1255</v>
      </c>
    </row>
    <row r="122" spans="1:15" ht="38.25" x14ac:dyDescent="0.25">
      <c r="A122" s="97" t="s">
        <v>300</v>
      </c>
      <c r="B122" s="92" t="s">
        <v>76</v>
      </c>
      <c r="C122" s="92" t="s">
        <v>301</v>
      </c>
      <c r="D122" s="92" t="s">
        <v>193</v>
      </c>
      <c r="E122" s="93" t="s">
        <v>103</v>
      </c>
      <c r="F122" s="91" t="s">
        <v>1256</v>
      </c>
      <c r="G122" s="91" t="s">
        <v>183</v>
      </c>
      <c r="H122" s="91" t="s">
        <v>1257</v>
      </c>
      <c r="I122" s="91" t="s">
        <v>183</v>
      </c>
      <c r="J122" s="91" t="s">
        <v>1258</v>
      </c>
      <c r="K122" s="91" t="s">
        <v>183</v>
      </c>
      <c r="L122" s="112">
        <v>118.972722</v>
      </c>
      <c r="M122" s="91" t="s">
        <v>1242</v>
      </c>
      <c r="N122" s="112">
        <v>501545.52229709999</v>
      </c>
      <c r="O122" s="98" t="s">
        <v>1259</v>
      </c>
    </row>
    <row r="123" spans="1:15" ht="25.5" x14ac:dyDescent="0.25">
      <c r="A123" s="97" t="s">
        <v>1260</v>
      </c>
      <c r="B123" s="92" t="s">
        <v>76</v>
      </c>
      <c r="C123" s="92" t="s">
        <v>1261</v>
      </c>
      <c r="D123" s="92" t="s">
        <v>262</v>
      </c>
      <c r="E123" s="93" t="s">
        <v>187</v>
      </c>
      <c r="F123" s="91" t="s">
        <v>1262</v>
      </c>
      <c r="G123" s="91" t="s">
        <v>183</v>
      </c>
      <c r="H123" s="91" t="s">
        <v>1263</v>
      </c>
      <c r="I123" s="91" t="s">
        <v>183</v>
      </c>
      <c r="J123" s="91" t="s">
        <v>1264</v>
      </c>
      <c r="K123" s="91" t="s">
        <v>183</v>
      </c>
      <c r="L123" s="112">
        <v>118.64920903399999</v>
      </c>
      <c r="M123" s="91" t="s">
        <v>1242</v>
      </c>
      <c r="N123" s="112">
        <v>501664.17150609998</v>
      </c>
      <c r="O123" s="98" t="s">
        <v>1265</v>
      </c>
    </row>
    <row r="124" spans="1:15" ht="25.5" x14ac:dyDescent="0.25">
      <c r="A124" s="97" t="s">
        <v>1266</v>
      </c>
      <c r="B124" s="92" t="s">
        <v>54</v>
      </c>
      <c r="C124" s="92" t="s">
        <v>1044</v>
      </c>
      <c r="D124" s="92" t="s">
        <v>262</v>
      </c>
      <c r="E124" s="93" t="s">
        <v>187</v>
      </c>
      <c r="F124" s="91" t="s">
        <v>1267</v>
      </c>
      <c r="G124" s="91" t="s">
        <v>183</v>
      </c>
      <c r="H124" s="91" t="s">
        <v>1046</v>
      </c>
      <c r="I124" s="91" t="s">
        <v>183</v>
      </c>
      <c r="J124" s="91" t="s">
        <v>1268</v>
      </c>
      <c r="K124" s="91" t="s">
        <v>183</v>
      </c>
      <c r="L124" s="112">
        <v>115.974</v>
      </c>
      <c r="M124" s="91" t="s">
        <v>1242</v>
      </c>
      <c r="N124" s="112">
        <v>501780.14550609997</v>
      </c>
      <c r="O124" s="98" t="s">
        <v>1269</v>
      </c>
    </row>
    <row r="125" spans="1:15" x14ac:dyDescent="0.25">
      <c r="A125" s="97" t="s">
        <v>368</v>
      </c>
      <c r="B125" s="92" t="s">
        <v>106</v>
      </c>
      <c r="C125" s="92" t="s">
        <v>369</v>
      </c>
      <c r="D125" s="92" t="s">
        <v>193</v>
      </c>
      <c r="E125" s="93" t="s">
        <v>370</v>
      </c>
      <c r="F125" s="91" t="s">
        <v>1084</v>
      </c>
      <c r="G125" s="91" t="s">
        <v>183</v>
      </c>
      <c r="H125" s="91" t="s">
        <v>621</v>
      </c>
      <c r="I125" s="91" t="s">
        <v>183</v>
      </c>
      <c r="J125" s="91" t="s">
        <v>622</v>
      </c>
      <c r="K125" s="91" t="s">
        <v>183</v>
      </c>
      <c r="L125" s="112">
        <v>111.52</v>
      </c>
      <c r="M125" s="91" t="s">
        <v>1242</v>
      </c>
      <c r="N125" s="112">
        <v>501891.66550609999</v>
      </c>
      <c r="O125" s="98" t="s">
        <v>1270</v>
      </c>
    </row>
    <row r="126" spans="1:15" x14ac:dyDescent="0.25">
      <c r="A126" s="97" t="s">
        <v>1271</v>
      </c>
      <c r="B126" s="92" t="s">
        <v>54</v>
      </c>
      <c r="C126" s="92" t="s">
        <v>1272</v>
      </c>
      <c r="D126" s="92" t="s">
        <v>193</v>
      </c>
      <c r="E126" s="93" t="s">
        <v>103</v>
      </c>
      <c r="F126" s="91" t="s">
        <v>1202</v>
      </c>
      <c r="G126" s="91" t="s">
        <v>183</v>
      </c>
      <c r="H126" s="91" t="s">
        <v>1273</v>
      </c>
      <c r="I126" s="91" t="s">
        <v>183</v>
      </c>
      <c r="J126" s="91" t="s">
        <v>1274</v>
      </c>
      <c r="K126" s="91" t="s">
        <v>183</v>
      </c>
      <c r="L126" s="112">
        <v>111.02</v>
      </c>
      <c r="M126" s="91" t="s">
        <v>1242</v>
      </c>
      <c r="N126" s="112">
        <v>502002.68550610001</v>
      </c>
      <c r="O126" s="98" t="s">
        <v>1275</v>
      </c>
    </row>
    <row r="127" spans="1:15" x14ac:dyDescent="0.25">
      <c r="A127" s="97" t="s">
        <v>236</v>
      </c>
      <c r="B127" s="92" t="s">
        <v>54</v>
      </c>
      <c r="C127" s="92" t="s">
        <v>237</v>
      </c>
      <c r="D127" s="92" t="s">
        <v>193</v>
      </c>
      <c r="E127" s="93" t="s">
        <v>196</v>
      </c>
      <c r="F127" s="91" t="s">
        <v>1276</v>
      </c>
      <c r="G127" s="91" t="s">
        <v>183</v>
      </c>
      <c r="H127" s="91" t="s">
        <v>1277</v>
      </c>
      <c r="I127" s="91" t="s">
        <v>183</v>
      </c>
      <c r="J127" s="91" t="s">
        <v>1278</v>
      </c>
      <c r="K127" s="91" t="s">
        <v>183</v>
      </c>
      <c r="L127" s="112">
        <v>108.3</v>
      </c>
      <c r="M127" s="91" t="s">
        <v>1242</v>
      </c>
      <c r="N127" s="112">
        <v>502110.9855061</v>
      </c>
      <c r="O127" s="98" t="s">
        <v>1279</v>
      </c>
    </row>
    <row r="128" spans="1:15" x14ac:dyDescent="0.25">
      <c r="A128" s="97" t="s">
        <v>465</v>
      </c>
      <c r="B128" s="92" t="s">
        <v>76</v>
      </c>
      <c r="C128" s="92" t="s">
        <v>466</v>
      </c>
      <c r="D128" s="92" t="s">
        <v>193</v>
      </c>
      <c r="E128" s="93" t="s">
        <v>12</v>
      </c>
      <c r="F128" s="91" t="s">
        <v>1280</v>
      </c>
      <c r="G128" s="91" t="s">
        <v>183</v>
      </c>
      <c r="H128" s="91" t="s">
        <v>1281</v>
      </c>
      <c r="I128" s="91" t="s">
        <v>183</v>
      </c>
      <c r="J128" s="91" t="s">
        <v>1282</v>
      </c>
      <c r="K128" s="91" t="s">
        <v>183</v>
      </c>
      <c r="L128" s="112">
        <v>105.93792000000001</v>
      </c>
      <c r="M128" s="91" t="s">
        <v>1242</v>
      </c>
      <c r="N128" s="112">
        <v>502216.92342609999</v>
      </c>
      <c r="O128" s="98" t="s">
        <v>1283</v>
      </c>
    </row>
    <row r="129" spans="1:15" x14ac:dyDescent="0.25">
      <c r="A129" s="97" t="s">
        <v>1284</v>
      </c>
      <c r="B129" s="92" t="s">
        <v>54</v>
      </c>
      <c r="C129" s="92" t="s">
        <v>1285</v>
      </c>
      <c r="D129" s="92" t="s">
        <v>364</v>
      </c>
      <c r="E129" s="93" t="s">
        <v>187</v>
      </c>
      <c r="F129" s="91" t="s">
        <v>1231</v>
      </c>
      <c r="G129" s="91" t="s">
        <v>183</v>
      </c>
      <c r="H129" s="91" t="s">
        <v>637</v>
      </c>
      <c r="I129" s="91" t="s">
        <v>183</v>
      </c>
      <c r="J129" s="91" t="s">
        <v>1286</v>
      </c>
      <c r="K129" s="91" t="s">
        <v>183</v>
      </c>
      <c r="L129" s="112">
        <v>104.84860500000001</v>
      </c>
      <c r="M129" s="91" t="s">
        <v>1242</v>
      </c>
      <c r="N129" s="112">
        <v>502321.7720311</v>
      </c>
      <c r="O129" s="98" t="s">
        <v>1287</v>
      </c>
    </row>
    <row r="130" spans="1:15" x14ac:dyDescent="0.25">
      <c r="A130" s="97" t="s">
        <v>1288</v>
      </c>
      <c r="B130" s="92" t="s">
        <v>76</v>
      </c>
      <c r="C130" s="92" t="s">
        <v>1289</v>
      </c>
      <c r="D130" s="92" t="s">
        <v>193</v>
      </c>
      <c r="E130" s="93" t="s">
        <v>1290</v>
      </c>
      <c r="F130" s="91" t="s">
        <v>1291</v>
      </c>
      <c r="G130" s="91" t="s">
        <v>183</v>
      </c>
      <c r="H130" s="91" t="s">
        <v>839</v>
      </c>
      <c r="I130" s="91" t="s">
        <v>183</v>
      </c>
      <c r="J130" s="91" t="s">
        <v>1292</v>
      </c>
      <c r="K130" s="91" t="s">
        <v>183</v>
      </c>
      <c r="L130" s="112">
        <v>104.72260008000001</v>
      </c>
      <c r="M130" s="91" t="s">
        <v>1242</v>
      </c>
      <c r="N130" s="112">
        <v>502426.49463119998</v>
      </c>
      <c r="O130" s="98" t="s">
        <v>1293</v>
      </c>
    </row>
    <row r="131" spans="1:15" ht="38.25" x14ac:dyDescent="0.25">
      <c r="A131" s="97" t="s">
        <v>1294</v>
      </c>
      <c r="B131" s="92" t="s">
        <v>76</v>
      </c>
      <c r="C131" s="92" t="s">
        <v>1295</v>
      </c>
      <c r="D131" s="92" t="s">
        <v>262</v>
      </c>
      <c r="E131" s="93" t="s">
        <v>103</v>
      </c>
      <c r="F131" s="91" t="s">
        <v>1296</v>
      </c>
      <c r="G131" s="91" t="s">
        <v>183</v>
      </c>
      <c r="H131" s="91" t="s">
        <v>1297</v>
      </c>
      <c r="I131" s="91" t="s">
        <v>183</v>
      </c>
      <c r="J131" s="91" t="s">
        <v>1298</v>
      </c>
      <c r="K131" s="91" t="s">
        <v>183</v>
      </c>
      <c r="L131" s="112">
        <v>91.830281439000004</v>
      </c>
      <c r="M131" s="91" t="s">
        <v>1242</v>
      </c>
      <c r="N131" s="112">
        <v>502518.32491259999</v>
      </c>
      <c r="O131" s="98" t="s">
        <v>1299</v>
      </c>
    </row>
    <row r="132" spans="1:15" ht="25.5" x14ac:dyDescent="0.25">
      <c r="A132" s="97" t="s">
        <v>383</v>
      </c>
      <c r="B132" s="92" t="s">
        <v>76</v>
      </c>
      <c r="C132" s="92" t="s">
        <v>384</v>
      </c>
      <c r="D132" s="92" t="s">
        <v>193</v>
      </c>
      <c r="E132" s="93" t="s">
        <v>103</v>
      </c>
      <c r="F132" s="91" t="s">
        <v>825</v>
      </c>
      <c r="G132" s="91" t="s">
        <v>183</v>
      </c>
      <c r="H132" s="91" t="s">
        <v>1300</v>
      </c>
      <c r="I132" s="91" t="s">
        <v>183</v>
      </c>
      <c r="J132" s="91" t="s">
        <v>1301</v>
      </c>
      <c r="K132" s="91" t="s">
        <v>183</v>
      </c>
      <c r="L132" s="112">
        <v>87.2</v>
      </c>
      <c r="M132" s="91" t="s">
        <v>1242</v>
      </c>
      <c r="N132" s="112">
        <v>502605.5249126</v>
      </c>
      <c r="O132" s="98" t="s">
        <v>1302</v>
      </c>
    </row>
    <row r="133" spans="1:15" x14ac:dyDescent="0.25">
      <c r="A133" s="97" t="s">
        <v>1303</v>
      </c>
      <c r="B133" s="92" t="s">
        <v>106</v>
      </c>
      <c r="C133" s="92" t="s">
        <v>1304</v>
      </c>
      <c r="D133" s="92" t="s">
        <v>193</v>
      </c>
      <c r="E133" s="93" t="s">
        <v>108</v>
      </c>
      <c r="F133" s="91" t="s">
        <v>1305</v>
      </c>
      <c r="G133" s="91" t="s">
        <v>183</v>
      </c>
      <c r="H133" s="91" t="s">
        <v>1306</v>
      </c>
      <c r="I133" s="91" t="s">
        <v>183</v>
      </c>
      <c r="J133" s="91" t="s">
        <v>1307</v>
      </c>
      <c r="K133" s="91" t="s">
        <v>183</v>
      </c>
      <c r="L133" s="112">
        <v>86.349310739999993</v>
      </c>
      <c r="M133" s="91" t="s">
        <v>1242</v>
      </c>
      <c r="N133" s="112">
        <v>502691.87422330002</v>
      </c>
      <c r="O133" s="98" t="s">
        <v>1308</v>
      </c>
    </row>
    <row r="134" spans="1:15" ht="63.75" x14ac:dyDescent="0.25">
      <c r="A134" s="97" t="s">
        <v>1309</v>
      </c>
      <c r="B134" s="92" t="s">
        <v>76</v>
      </c>
      <c r="C134" s="92" t="s">
        <v>1310</v>
      </c>
      <c r="D134" s="92" t="s">
        <v>262</v>
      </c>
      <c r="E134" s="93" t="s">
        <v>103</v>
      </c>
      <c r="F134" s="91" t="s">
        <v>1311</v>
      </c>
      <c r="G134" s="91" t="s">
        <v>183</v>
      </c>
      <c r="H134" s="91" t="s">
        <v>1312</v>
      </c>
      <c r="I134" s="91" t="s">
        <v>183</v>
      </c>
      <c r="J134" s="91" t="s">
        <v>1313</v>
      </c>
      <c r="K134" s="91" t="s">
        <v>183</v>
      </c>
      <c r="L134" s="112">
        <v>83.752154048999998</v>
      </c>
      <c r="M134" s="91" t="s">
        <v>1242</v>
      </c>
      <c r="N134" s="112">
        <v>502775.62637730001</v>
      </c>
      <c r="O134" s="98" t="s">
        <v>1314</v>
      </c>
    </row>
    <row r="135" spans="1:15" x14ac:dyDescent="0.25">
      <c r="A135" s="97" t="s">
        <v>1315</v>
      </c>
      <c r="B135" s="92" t="s">
        <v>76</v>
      </c>
      <c r="C135" s="92" t="s">
        <v>1316</v>
      </c>
      <c r="D135" s="92" t="s">
        <v>364</v>
      </c>
      <c r="E135" s="93" t="s">
        <v>187</v>
      </c>
      <c r="F135" s="91" t="s">
        <v>1317</v>
      </c>
      <c r="G135" s="91" t="s">
        <v>183</v>
      </c>
      <c r="H135" s="91" t="s">
        <v>1318</v>
      </c>
      <c r="I135" s="91" t="s">
        <v>183</v>
      </c>
      <c r="J135" s="91" t="s">
        <v>1319</v>
      </c>
      <c r="K135" s="91" t="s">
        <v>183</v>
      </c>
      <c r="L135" s="112">
        <v>78.128827999999999</v>
      </c>
      <c r="M135" s="91" t="s">
        <v>1242</v>
      </c>
      <c r="N135" s="112">
        <v>502853.7552053</v>
      </c>
      <c r="O135" s="98" t="s">
        <v>1320</v>
      </c>
    </row>
    <row r="136" spans="1:15" ht="25.5" x14ac:dyDescent="0.25">
      <c r="A136" s="97" t="s">
        <v>1321</v>
      </c>
      <c r="B136" s="92" t="s">
        <v>76</v>
      </c>
      <c r="C136" s="92" t="s">
        <v>1322</v>
      </c>
      <c r="D136" s="92" t="s">
        <v>262</v>
      </c>
      <c r="E136" s="93" t="s">
        <v>187</v>
      </c>
      <c r="F136" s="91" t="s">
        <v>1150</v>
      </c>
      <c r="G136" s="91" t="s">
        <v>183</v>
      </c>
      <c r="H136" s="91" t="s">
        <v>1323</v>
      </c>
      <c r="I136" s="91" t="s">
        <v>183</v>
      </c>
      <c r="J136" s="91" t="s">
        <v>1324</v>
      </c>
      <c r="K136" s="91" t="s">
        <v>183</v>
      </c>
      <c r="L136" s="112">
        <v>73.215625677000006</v>
      </c>
      <c r="M136" s="91" t="s">
        <v>1325</v>
      </c>
      <c r="N136" s="112">
        <v>502926.97083100001</v>
      </c>
      <c r="O136" s="98" t="s">
        <v>1326</v>
      </c>
    </row>
    <row r="137" spans="1:15" x14ac:dyDescent="0.25">
      <c r="A137" s="97" t="s">
        <v>1327</v>
      </c>
      <c r="B137" s="92" t="s">
        <v>106</v>
      </c>
      <c r="C137" s="92" t="s">
        <v>1328</v>
      </c>
      <c r="D137" s="92" t="s">
        <v>747</v>
      </c>
      <c r="E137" s="93" t="s">
        <v>108</v>
      </c>
      <c r="F137" s="91" t="s">
        <v>1172</v>
      </c>
      <c r="G137" s="91" t="s">
        <v>183</v>
      </c>
      <c r="H137" s="91" t="s">
        <v>1329</v>
      </c>
      <c r="I137" s="91" t="s">
        <v>183</v>
      </c>
      <c r="J137" s="91" t="s">
        <v>1330</v>
      </c>
      <c r="K137" s="91" t="s">
        <v>183</v>
      </c>
      <c r="L137" s="112">
        <v>69.791938127999998</v>
      </c>
      <c r="M137" s="91" t="s">
        <v>1325</v>
      </c>
      <c r="N137" s="112">
        <v>502996.76276910002</v>
      </c>
      <c r="O137" s="98" t="s">
        <v>1331</v>
      </c>
    </row>
    <row r="138" spans="1:15" x14ac:dyDescent="0.25">
      <c r="A138" s="97" t="s">
        <v>1332</v>
      </c>
      <c r="B138" s="92" t="s">
        <v>76</v>
      </c>
      <c r="C138" s="92" t="s">
        <v>1333</v>
      </c>
      <c r="D138" s="92" t="s">
        <v>193</v>
      </c>
      <c r="E138" s="93" t="s">
        <v>196</v>
      </c>
      <c r="F138" s="91" t="s">
        <v>1334</v>
      </c>
      <c r="G138" s="91" t="s">
        <v>183</v>
      </c>
      <c r="H138" s="91" t="s">
        <v>587</v>
      </c>
      <c r="I138" s="91" t="s">
        <v>183</v>
      </c>
      <c r="J138" s="91" t="s">
        <v>1335</v>
      </c>
      <c r="K138" s="91" t="s">
        <v>183</v>
      </c>
      <c r="L138" s="112">
        <v>66.695232000000004</v>
      </c>
      <c r="M138" s="91" t="s">
        <v>1325</v>
      </c>
      <c r="N138" s="112">
        <v>503063.45800109999</v>
      </c>
      <c r="O138" s="98" t="s">
        <v>1336</v>
      </c>
    </row>
    <row r="139" spans="1:15" x14ac:dyDescent="0.25">
      <c r="A139" s="97" t="s">
        <v>1337</v>
      </c>
      <c r="B139" s="92" t="s">
        <v>54</v>
      </c>
      <c r="C139" s="92" t="s">
        <v>1338</v>
      </c>
      <c r="D139" s="92" t="s">
        <v>193</v>
      </c>
      <c r="E139" s="93" t="s">
        <v>103</v>
      </c>
      <c r="F139" s="91" t="s">
        <v>1202</v>
      </c>
      <c r="G139" s="91" t="s">
        <v>183</v>
      </c>
      <c r="H139" s="91" t="s">
        <v>1339</v>
      </c>
      <c r="I139" s="91" t="s">
        <v>183</v>
      </c>
      <c r="J139" s="91" t="s">
        <v>1340</v>
      </c>
      <c r="K139" s="91" t="s">
        <v>183</v>
      </c>
      <c r="L139" s="112">
        <v>56.15</v>
      </c>
      <c r="M139" s="91" t="s">
        <v>1325</v>
      </c>
      <c r="N139" s="112">
        <v>503119.60800110002</v>
      </c>
      <c r="O139" s="98" t="s">
        <v>1341</v>
      </c>
    </row>
    <row r="140" spans="1:15" ht="25.5" x14ac:dyDescent="0.25">
      <c r="A140" s="97" t="s">
        <v>1342</v>
      </c>
      <c r="B140" s="92" t="s">
        <v>54</v>
      </c>
      <c r="C140" s="92" t="s">
        <v>1322</v>
      </c>
      <c r="D140" s="92" t="s">
        <v>262</v>
      </c>
      <c r="E140" s="93" t="s">
        <v>187</v>
      </c>
      <c r="F140" s="91" t="s">
        <v>1206</v>
      </c>
      <c r="G140" s="91" t="s">
        <v>183</v>
      </c>
      <c r="H140" s="91" t="s">
        <v>1323</v>
      </c>
      <c r="I140" s="91" t="s">
        <v>183</v>
      </c>
      <c r="J140" s="91" t="s">
        <v>1343</v>
      </c>
      <c r="K140" s="91" t="s">
        <v>183</v>
      </c>
      <c r="L140" s="112">
        <v>56.056631760000002</v>
      </c>
      <c r="M140" s="91" t="s">
        <v>1325</v>
      </c>
      <c r="N140" s="112">
        <v>503175.66463289998</v>
      </c>
      <c r="O140" s="98" t="s">
        <v>1344</v>
      </c>
    </row>
    <row r="141" spans="1:15" x14ac:dyDescent="0.25">
      <c r="A141" s="97" t="s">
        <v>1345</v>
      </c>
      <c r="B141" s="92" t="s">
        <v>54</v>
      </c>
      <c r="C141" s="92" t="s">
        <v>1346</v>
      </c>
      <c r="D141" s="92" t="s">
        <v>193</v>
      </c>
      <c r="E141" s="93" t="s">
        <v>103</v>
      </c>
      <c r="F141" s="91" t="s">
        <v>1202</v>
      </c>
      <c r="G141" s="91" t="s">
        <v>183</v>
      </c>
      <c r="H141" s="91" t="s">
        <v>1347</v>
      </c>
      <c r="I141" s="91" t="s">
        <v>183</v>
      </c>
      <c r="J141" s="91" t="s">
        <v>1348</v>
      </c>
      <c r="K141" s="91" t="s">
        <v>183</v>
      </c>
      <c r="L141" s="112">
        <v>54.18</v>
      </c>
      <c r="M141" s="91" t="s">
        <v>1325</v>
      </c>
      <c r="N141" s="112">
        <v>503229.84463290003</v>
      </c>
      <c r="O141" s="98" t="s">
        <v>1349</v>
      </c>
    </row>
    <row r="142" spans="1:15" x14ac:dyDescent="0.25">
      <c r="A142" s="97" t="s">
        <v>306</v>
      </c>
      <c r="B142" s="92" t="s">
        <v>54</v>
      </c>
      <c r="C142" s="92" t="s">
        <v>307</v>
      </c>
      <c r="D142" s="92" t="s">
        <v>193</v>
      </c>
      <c r="E142" s="93" t="s">
        <v>12</v>
      </c>
      <c r="F142" s="91" t="s">
        <v>1350</v>
      </c>
      <c r="G142" s="91" t="s">
        <v>183</v>
      </c>
      <c r="H142" s="91" t="s">
        <v>1351</v>
      </c>
      <c r="I142" s="91" t="s">
        <v>183</v>
      </c>
      <c r="J142" s="91" t="s">
        <v>1352</v>
      </c>
      <c r="K142" s="91" t="s">
        <v>183</v>
      </c>
      <c r="L142" s="112">
        <v>52.682505999999997</v>
      </c>
      <c r="M142" s="91" t="s">
        <v>1325</v>
      </c>
      <c r="N142" s="112">
        <v>503282.52713890001</v>
      </c>
      <c r="O142" s="98" t="s">
        <v>1353</v>
      </c>
    </row>
    <row r="143" spans="1:15" ht="38.25" x14ac:dyDescent="0.25">
      <c r="A143" s="97" t="s">
        <v>1354</v>
      </c>
      <c r="B143" s="92" t="s">
        <v>76</v>
      </c>
      <c r="C143" s="92" t="s">
        <v>1355</v>
      </c>
      <c r="D143" s="92" t="s">
        <v>262</v>
      </c>
      <c r="E143" s="93" t="s">
        <v>103</v>
      </c>
      <c r="F143" s="91" t="s">
        <v>1356</v>
      </c>
      <c r="G143" s="91" t="s">
        <v>183</v>
      </c>
      <c r="H143" s="91" t="s">
        <v>1357</v>
      </c>
      <c r="I143" s="91" t="s">
        <v>183</v>
      </c>
      <c r="J143" s="91" t="s">
        <v>1358</v>
      </c>
      <c r="K143" s="91" t="s">
        <v>183</v>
      </c>
      <c r="L143" s="112">
        <v>52.472475230999997</v>
      </c>
      <c r="M143" s="91" t="s">
        <v>1325</v>
      </c>
      <c r="N143" s="112">
        <v>503334.99961409997</v>
      </c>
      <c r="O143" s="98" t="s">
        <v>1359</v>
      </c>
    </row>
    <row r="144" spans="1:15" x14ac:dyDescent="0.25">
      <c r="A144" s="97" t="s">
        <v>1360</v>
      </c>
      <c r="B144" s="92" t="s">
        <v>76</v>
      </c>
      <c r="C144" s="92" t="s">
        <v>1361</v>
      </c>
      <c r="D144" s="92" t="s">
        <v>364</v>
      </c>
      <c r="E144" s="93" t="s">
        <v>187</v>
      </c>
      <c r="F144" s="91" t="s">
        <v>1362</v>
      </c>
      <c r="G144" s="91" t="s">
        <v>183</v>
      </c>
      <c r="H144" s="91" t="s">
        <v>1363</v>
      </c>
      <c r="I144" s="91" t="s">
        <v>183</v>
      </c>
      <c r="J144" s="91" t="s">
        <v>1364</v>
      </c>
      <c r="K144" s="91" t="s">
        <v>183</v>
      </c>
      <c r="L144" s="112">
        <v>49.391299881000002</v>
      </c>
      <c r="M144" s="91" t="s">
        <v>1325</v>
      </c>
      <c r="N144" s="112">
        <v>503384.39091399999</v>
      </c>
      <c r="O144" s="98" t="s">
        <v>1365</v>
      </c>
    </row>
    <row r="145" spans="1:15" x14ac:dyDescent="0.25">
      <c r="A145" s="97" t="s">
        <v>1366</v>
      </c>
      <c r="B145" s="92" t="s">
        <v>54</v>
      </c>
      <c r="C145" s="92" t="s">
        <v>1367</v>
      </c>
      <c r="D145" s="92" t="s">
        <v>193</v>
      </c>
      <c r="E145" s="93" t="s">
        <v>90</v>
      </c>
      <c r="F145" s="91" t="s">
        <v>1215</v>
      </c>
      <c r="G145" s="91" t="s">
        <v>183</v>
      </c>
      <c r="H145" s="91" t="s">
        <v>1368</v>
      </c>
      <c r="I145" s="91" t="s">
        <v>183</v>
      </c>
      <c r="J145" s="91" t="s">
        <v>1369</v>
      </c>
      <c r="K145" s="91" t="s">
        <v>183</v>
      </c>
      <c r="L145" s="112">
        <v>48.465000000000003</v>
      </c>
      <c r="M145" s="91" t="s">
        <v>1325</v>
      </c>
      <c r="N145" s="112">
        <v>503432.85591400001</v>
      </c>
      <c r="O145" s="98" t="s">
        <v>1365</v>
      </c>
    </row>
    <row r="146" spans="1:15" x14ac:dyDescent="0.25">
      <c r="A146" s="97" t="s">
        <v>1370</v>
      </c>
      <c r="B146" s="92" t="s">
        <v>76</v>
      </c>
      <c r="C146" s="92" t="s">
        <v>1371</v>
      </c>
      <c r="D146" s="92" t="s">
        <v>364</v>
      </c>
      <c r="E146" s="93" t="s">
        <v>187</v>
      </c>
      <c r="F146" s="91" t="s">
        <v>1372</v>
      </c>
      <c r="G146" s="91" t="s">
        <v>183</v>
      </c>
      <c r="H146" s="91" t="s">
        <v>772</v>
      </c>
      <c r="I146" s="91" t="s">
        <v>183</v>
      </c>
      <c r="J146" s="91" t="s">
        <v>1373</v>
      </c>
      <c r="K146" s="91" t="s">
        <v>183</v>
      </c>
      <c r="L146" s="112">
        <v>48.412133802</v>
      </c>
      <c r="M146" s="91" t="s">
        <v>1325</v>
      </c>
      <c r="N146" s="112">
        <v>503481.2680478</v>
      </c>
      <c r="O146" s="98" t="s">
        <v>1374</v>
      </c>
    </row>
    <row r="147" spans="1:15" x14ac:dyDescent="0.25">
      <c r="A147" s="97" t="s">
        <v>1375</v>
      </c>
      <c r="B147" s="92" t="s">
        <v>106</v>
      </c>
      <c r="C147" s="92" t="s">
        <v>1376</v>
      </c>
      <c r="D147" s="92" t="s">
        <v>193</v>
      </c>
      <c r="E147" s="93" t="s">
        <v>108</v>
      </c>
      <c r="F147" s="91" t="s">
        <v>1377</v>
      </c>
      <c r="G147" s="91" t="s">
        <v>183</v>
      </c>
      <c r="H147" s="91" t="s">
        <v>1378</v>
      </c>
      <c r="I147" s="91" t="s">
        <v>183</v>
      </c>
      <c r="J147" s="91" t="s">
        <v>1379</v>
      </c>
      <c r="K147" s="91" t="s">
        <v>183</v>
      </c>
      <c r="L147" s="112">
        <v>47.015376803999999</v>
      </c>
      <c r="M147" s="91" t="s">
        <v>1325</v>
      </c>
      <c r="N147" s="112">
        <v>503528.28342460003</v>
      </c>
      <c r="O147" s="98" t="s">
        <v>1380</v>
      </c>
    </row>
    <row r="148" spans="1:15" ht="25.5" x14ac:dyDescent="0.25">
      <c r="A148" s="97" t="s">
        <v>1381</v>
      </c>
      <c r="B148" s="92" t="s">
        <v>54</v>
      </c>
      <c r="C148" s="92" t="s">
        <v>1261</v>
      </c>
      <c r="D148" s="92" t="s">
        <v>262</v>
      </c>
      <c r="E148" s="93" t="s">
        <v>187</v>
      </c>
      <c r="F148" s="91" t="s">
        <v>1382</v>
      </c>
      <c r="G148" s="91" t="s">
        <v>183</v>
      </c>
      <c r="H148" s="91" t="s">
        <v>1263</v>
      </c>
      <c r="I148" s="91" t="s">
        <v>183</v>
      </c>
      <c r="J148" s="91" t="s">
        <v>1383</v>
      </c>
      <c r="K148" s="91" t="s">
        <v>183</v>
      </c>
      <c r="L148" s="112">
        <v>46.317451499999997</v>
      </c>
      <c r="M148" s="91" t="s">
        <v>1325</v>
      </c>
      <c r="N148" s="112">
        <v>503574.60087610001</v>
      </c>
      <c r="O148" s="98" t="s">
        <v>1384</v>
      </c>
    </row>
    <row r="149" spans="1:15" x14ac:dyDescent="0.25">
      <c r="A149" s="97" t="s">
        <v>1385</v>
      </c>
      <c r="B149" s="92" t="s">
        <v>54</v>
      </c>
      <c r="C149" s="92" t="s">
        <v>219</v>
      </c>
      <c r="D149" s="92" t="s">
        <v>193</v>
      </c>
      <c r="E149" s="93" t="s">
        <v>103</v>
      </c>
      <c r="F149" s="91" t="s">
        <v>1386</v>
      </c>
      <c r="G149" s="91" t="s">
        <v>183</v>
      </c>
      <c r="H149" s="91" t="s">
        <v>1387</v>
      </c>
      <c r="I149" s="91" t="s">
        <v>183</v>
      </c>
      <c r="J149" s="91" t="s">
        <v>1388</v>
      </c>
      <c r="K149" s="91" t="s">
        <v>183</v>
      </c>
      <c r="L149" s="112">
        <v>42.2</v>
      </c>
      <c r="M149" s="91" t="s">
        <v>1325</v>
      </c>
      <c r="N149" s="112">
        <v>503616.80087610002</v>
      </c>
      <c r="O149" s="98" t="s">
        <v>1389</v>
      </c>
    </row>
    <row r="150" spans="1:15" x14ac:dyDescent="0.25">
      <c r="A150" s="97" t="s">
        <v>375</v>
      </c>
      <c r="B150" s="92" t="s">
        <v>106</v>
      </c>
      <c r="C150" s="92" t="s">
        <v>376</v>
      </c>
      <c r="D150" s="92" t="s">
        <v>193</v>
      </c>
      <c r="E150" s="93" t="s">
        <v>356</v>
      </c>
      <c r="F150" s="91" t="s">
        <v>1390</v>
      </c>
      <c r="G150" s="91" t="s">
        <v>183</v>
      </c>
      <c r="H150" s="91" t="s">
        <v>1391</v>
      </c>
      <c r="I150" s="91" t="s">
        <v>183</v>
      </c>
      <c r="J150" s="91" t="s">
        <v>1392</v>
      </c>
      <c r="K150" s="91" t="s">
        <v>183</v>
      </c>
      <c r="L150" s="112">
        <v>42.172800000000002</v>
      </c>
      <c r="M150" s="91" t="s">
        <v>1325</v>
      </c>
      <c r="N150" s="112">
        <v>503658.97367610002</v>
      </c>
      <c r="O150" s="98" t="s">
        <v>1393</v>
      </c>
    </row>
    <row r="151" spans="1:15" ht="25.5" x14ac:dyDescent="0.25">
      <c r="A151" s="97" t="s">
        <v>1394</v>
      </c>
      <c r="B151" s="92" t="s">
        <v>54</v>
      </c>
      <c r="C151" s="92" t="s">
        <v>1181</v>
      </c>
      <c r="D151" s="92" t="s">
        <v>262</v>
      </c>
      <c r="E151" s="93" t="s">
        <v>187</v>
      </c>
      <c r="F151" s="91" t="s">
        <v>1267</v>
      </c>
      <c r="G151" s="91" t="s">
        <v>183</v>
      </c>
      <c r="H151" s="91" t="s">
        <v>1182</v>
      </c>
      <c r="I151" s="91" t="s">
        <v>183</v>
      </c>
      <c r="J151" s="91" t="s">
        <v>1395</v>
      </c>
      <c r="K151" s="91" t="s">
        <v>183</v>
      </c>
      <c r="L151" s="112">
        <v>39.624450000000003</v>
      </c>
      <c r="M151" s="91" t="s">
        <v>1325</v>
      </c>
      <c r="N151" s="112">
        <v>503698.59812610003</v>
      </c>
      <c r="O151" s="98" t="s">
        <v>1396</v>
      </c>
    </row>
    <row r="152" spans="1:15" x14ac:dyDescent="0.25">
      <c r="A152" s="97" t="s">
        <v>240</v>
      </c>
      <c r="B152" s="92" t="s">
        <v>54</v>
      </c>
      <c r="C152" s="92" t="s">
        <v>241</v>
      </c>
      <c r="D152" s="92" t="s">
        <v>193</v>
      </c>
      <c r="E152" s="93" t="s">
        <v>103</v>
      </c>
      <c r="F152" s="91" t="s">
        <v>1397</v>
      </c>
      <c r="G152" s="91" t="s">
        <v>183</v>
      </c>
      <c r="H152" s="91" t="s">
        <v>1398</v>
      </c>
      <c r="I152" s="91" t="s">
        <v>183</v>
      </c>
      <c r="J152" s="91" t="s">
        <v>1399</v>
      </c>
      <c r="K152" s="91" t="s">
        <v>183</v>
      </c>
      <c r="L152" s="112">
        <v>35.72</v>
      </c>
      <c r="M152" s="91" t="s">
        <v>1325</v>
      </c>
      <c r="N152" s="112">
        <v>503734.3181261</v>
      </c>
      <c r="O152" s="98" t="s">
        <v>1396</v>
      </c>
    </row>
    <row r="153" spans="1:15" x14ac:dyDescent="0.25">
      <c r="A153" s="97" t="s">
        <v>1400</v>
      </c>
      <c r="B153" s="92" t="s">
        <v>106</v>
      </c>
      <c r="C153" s="92" t="s">
        <v>1401</v>
      </c>
      <c r="D153" s="92" t="s">
        <v>193</v>
      </c>
      <c r="E153" s="93" t="s">
        <v>108</v>
      </c>
      <c r="F153" s="91" t="s">
        <v>1402</v>
      </c>
      <c r="G153" s="91" t="s">
        <v>183</v>
      </c>
      <c r="H153" s="91" t="s">
        <v>1403</v>
      </c>
      <c r="I153" s="91" t="s">
        <v>183</v>
      </c>
      <c r="J153" s="91" t="s">
        <v>1404</v>
      </c>
      <c r="K153" s="91" t="s">
        <v>183</v>
      </c>
      <c r="L153" s="112">
        <v>34.64095932</v>
      </c>
      <c r="M153" s="91" t="s">
        <v>1325</v>
      </c>
      <c r="N153" s="112">
        <v>503768.95908539998</v>
      </c>
      <c r="O153" s="98" t="s">
        <v>1405</v>
      </c>
    </row>
    <row r="154" spans="1:15" x14ac:dyDescent="0.25">
      <c r="A154" s="97" t="s">
        <v>1406</v>
      </c>
      <c r="B154" s="92" t="s">
        <v>54</v>
      </c>
      <c r="C154" s="92" t="s">
        <v>235</v>
      </c>
      <c r="D154" s="92" t="s">
        <v>193</v>
      </c>
      <c r="E154" s="93" t="s">
        <v>90</v>
      </c>
      <c r="F154" s="91" t="s">
        <v>1407</v>
      </c>
      <c r="G154" s="91" t="s">
        <v>183</v>
      </c>
      <c r="H154" s="91" t="s">
        <v>1408</v>
      </c>
      <c r="I154" s="91" t="s">
        <v>183</v>
      </c>
      <c r="J154" s="91" t="s">
        <v>1409</v>
      </c>
      <c r="K154" s="91" t="s">
        <v>183</v>
      </c>
      <c r="L154" s="112">
        <v>34.634250000000002</v>
      </c>
      <c r="M154" s="91" t="s">
        <v>1325</v>
      </c>
      <c r="N154" s="112">
        <v>503803.59333539999</v>
      </c>
      <c r="O154" s="98" t="s">
        <v>1410</v>
      </c>
    </row>
    <row r="155" spans="1:15" x14ac:dyDescent="0.25">
      <c r="A155" s="97" t="s">
        <v>1411</v>
      </c>
      <c r="B155" s="92" t="s">
        <v>54</v>
      </c>
      <c r="C155" s="92" t="s">
        <v>1412</v>
      </c>
      <c r="D155" s="92" t="s">
        <v>193</v>
      </c>
      <c r="E155" s="93" t="s">
        <v>103</v>
      </c>
      <c r="F155" s="91" t="s">
        <v>1202</v>
      </c>
      <c r="G155" s="91" t="s">
        <v>183</v>
      </c>
      <c r="H155" s="91" t="s">
        <v>1413</v>
      </c>
      <c r="I155" s="91" t="s">
        <v>183</v>
      </c>
      <c r="J155" s="91" t="s">
        <v>1414</v>
      </c>
      <c r="K155" s="91" t="s">
        <v>183</v>
      </c>
      <c r="L155" s="112">
        <v>34.46</v>
      </c>
      <c r="M155" s="91" t="s">
        <v>1325</v>
      </c>
      <c r="N155" s="112">
        <v>503838.05333540001</v>
      </c>
      <c r="O155" s="98" t="s">
        <v>1415</v>
      </c>
    </row>
    <row r="156" spans="1:15" x14ac:dyDescent="0.25">
      <c r="A156" s="97" t="s">
        <v>1416</v>
      </c>
      <c r="B156" s="92" t="s">
        <v>54</v>
      </c>
      <c r="C156" s="92" t="s">
        <v>1417</v>
      </c>
      <c r="D156" s="92" t="s">
        <v>193</v>
      </c>
      <c r="E156" s="93" t="s">
        <v>90</v>
      </c>
      <c r="F156" s="91" t="s">
        <v>1407</v>
      </c>
      <c r="G156" s="91" t="s">
        <v>183</v>
      </c>
      <c r="H156" s="91" t="s">
        <v>1418</v>
      </c>
      <c r="I156" s="91" t="s">
        <v>183</v>
      </c>
      <c r="J156" s="91" t="s">
        <v>1419</v>
      </c>
      <c r="K156" s="91" t="s">
        <v>183</v>
      </c>
      <c r="L156" s="112">
        <v>33.736499999999999</v>
      </c>
      <c r="M156" s="91" t="s">
        <v>1325</v>
      </c>
      <c r="N156" s="112">
        <v>503871.78983540001</v>
      </c>
      <c r="O156" s="98" t="s">
        <v>1415</v>
      </c>
    </row>
    <row r="157" spans="1:15" x14ac:dyDescent="0.25">
      <c r="A157" s="97" t="s">
        <v>1420</v>
      </c>
      <c r="B157" s="92" t="s">
        <v>76</v>
      </c>
      <c r="C157" s="92" t="s">
        <v>1421</v>
      </c>
      <c r="D157" s="92" t="s">
        <v>193</v>
      </c>
      <c r="E157" s="93" t="s">
        <v>12</v>
      </c>
      <c r="F157" s="91" t="s">
        <v>1422</v>
      </c>
      <c r="G157" s="91" t="s">
        <v>183</v>
      </c>
      <c r="H157" s="91" t="s">
        <v>1423</v>
      </c>
      <c r="I157" s="91" t="s">
        <v>183</v>
      </c>
      <c r="J157" s="91" t="s">
        <v>1424</v>
      </c>
      <c r="K157" s="91" t="s">
        <v>183</v>
      </c>
      <c r="L157" s="112">
        <v>32.079031165000004</v>
      </c>
      <c r="M157" s="91" t="s">
        <v>1325</v>
      </c>
      <c r="N157" s="112">
        <v>503903.86886659998</v>
      </c>
      <c r="O157" s="98" t="s">
        <v>1425</v>
      </c>
    </row>
    <row r="158" spans="1:15" ht="25.5" x14ac:dyDescent="0.25">
      <c r="A158" s="97" t="s">
        <v>345</v>
      </c>
      <c r="B158" s="92" t="s">
        <v>76</v>
      </c>
      <c r="C158" s="92" t="s">
        <v>346</v>
      </c>
      <c r="D158" s="92" t="s">
        <v>193</v>
      </c>
      <c r="E158" s="93" t="s">
        <v>90</v>
      </c>
      <c r="F158" s="91" t="s">
        <v>1426</v>
      </c>
      <c r="G158" s="91" t="s">
        <v>183</v>
      </c>
      <c r="H158" s="91" t="s">
        <v>1427</v>
      </c>
      <c r="I158" s="91" t="s">
        <v>183</v>
      </c>
      <c r="J158" s="91" t="s">
        <v>1428</v>
      </c>
      <c r="K158" s="91" t="s">
        <v>183</v>
      </c>
      <c r="L158" s="112">
        <v>30.015552</v>
      </c>
      <c r="M158" s="91" t="s">
        <v>1325</v>
      </c>
      <c r="N158" s="112">
        <v>503933.88441860001</v>
      </c>
      <c r="O158" s="98" t="s">
        <v>1425</v>
      </c>
    </row>
    <row r="159" spans="1:15" x14ac:dyDescent="0.25">
      <c r="A159" s="97" t="s">
        <v>1429</v>
      </c>
      <c r="B159" s="92" t="s">
        <v>76</v>
      </c>
      <c r="C159" s="92" t="s">
        <v>1430</v>
      </c>
      <c r="D159" s="92" t="s">
        <v>193</v>
      </c>
      <c r="E159" s="93" t="s">
        <v>70</v>
      </c>
      <c r="F159" s="91" t="s">
        <v>1431</v>
      </c>
      <c r="G159" s="91" t="s">
        <v>183</v>
      </c>
      <c r="H159" s="91" t="s">
        <v>1432</v>
      </c>
      <c r="I159" s="91" t="s">
        <v>183</v>
      </c>
      <c r="J159" s="91" t="s">
        <v>1433</v>
      </c>
      <c r="K159" s="91" t="s">
        <v>183</v>
      </c>
      <c r="L159" s="112">
        <v>29.76087952</v>
      </c>
      <c r="M159" s="91" t="s">
        <v>1325</v>
      </c>
      <c r="N159" s="112">
        <v>503963.64529810002</v>
      </c>
      <c r="O159" s="98" t="s">
        <v>1434</v>
      </c>
    </row>
    <row r="160" spans="1:15" x14ac:dyDescent="0.25">
      <c r="A160" s="97" t="s">
        <v>1435</v>
      </c>
      <c r="B160" s="92" t="s">
        <v>54</v>
      </c>
      <c r="C160" s="92" t="s">
        <v>1436</v>
      </c>
      <c r="D160" s="92" t="s">
        <v>193</v>
      </c>
      <c r="E160" s="93" t="s">
        <v>103</v>
      </c>
      <c r="F160" s="91" t="s">
        <v>1202</v>
      </c>
      <c r="G160" s="91" t="s">
        <v>183</v>
      </c>
      <c r="H160" s="91" t="s">
        <v>1437</v>
      </c>
      <c r="I160" s="91" t="s">
        <v>183</v>
      </c>
      <c r="J160" s="91" t="s">
        <v>1438</v>
      </c>
      <c r="K160" s="91" t="s">
        <v>183</v>
      </c>
      <c r="L160" s="112">
        <v>28.844999999999999</v>
      </c>
      <c r="M160" s="91" t="s">
        <v>1325</v>
      </c>
      <c r="N160" s="112">
        <v>503992.49029809999</v>
      </c>
      <c r="O160" s="98" t="s">
        <v>1439</v>
      </c>
    </row>
    <row r="161" spans="1:15" x14ac:dyDescent="0.25">
      <c r="A161" s="97" t="s">
        <v>417</v>
      </c>
      <c r="B161" s="92" t="s">
        <v>76</v>
      </c>
      <c r="C161" s="92" t="s">
        <v>418</v>
      </c>
      <c r="D161" s="92" t="s">
        <v>193</v>
      </c>
      <c r="E161" s="93" t="s">
        <v>196</v>
      </c>
      <c r="F161" s="91" t="s">
        <v>1440</v>
      </c>
      <c r="G161" s="91" t="s">
        <v>183</v>
      </c>
      <c r="H161" s="91" t="s">
        <v>1441</v>
      </c>
      <c r="I161" s="91" t="s">
        <v>183</v>
      </c>
      <c r="J161" s="91" t="s">
        <v>1442</v>
      </c>
      <c r="K161" s="91" t="s">
        <v>183</v>
      </c>
      <c r="L161" s="112">
        <v>27.860592</v>
      </c>
      <c r="M161" s="91" t="s">
        <v>1325</v>
      </c>
      <c r="N161" s="112">
        <v>504020.3508901</v>
      </c>
      <c r="O161" s="98" t="s">
        <v>1439</v>
      </c>
    </row>
    <row r="162" spans="1:15" x14ac:dyDescent="0.25">
      <c r="A162" s="97" t="s">
        <v>1443</v>
      </c>
      <c r="B162" s="92" t="s">
        <v>54</v>
      </c>
      <c r="C162" s="92" t="s">
        <v>1444</v>
      </c>
      <c r="D162" s="92" t="s">
        <v>193</v>
      </c>
      <c r="E162" s="93" t="s">
        <v>90</v>
      </c>
      <c r="F162" s="91" t="s">
        <v>1445</v>
      </c>
      <c r="G162" s="91" t="s">
        <v>183</v>
      </c>
      <c r="H162" s="91" t="s">
        <v>1446</v>
      </c>
      <c r="I162" s="91" t="s">
        <v>183</v>
      </c>
      <c r="J162" s="91" t="s">
        <v>1447</v>
      </c>
      <c r="K162" s="91" t="s">
        <v>183</v>
      </c>
      <c r="L162" s="112">
        <v>27.8001</v>
      </c>
      <c r="M162" s="91" t="s">
        <v>1325</v>
      </c>
      <c r="N162" s="112">
        <v>504048.1509901</v>
      </c>
      <c r="O162" s="98" t="s">
        <v>1448</v>
      </c>
    </row>
    <row r="163" spans="1:15" ht="63.75" x14ac:dyDescent="0.25">
      <c r="A163" s="97" t="s">
        <v>1449</v>
      </c>
      <c r="B163" s="92" t="s">
        <v>76</v>
      </c>
      <c r="C163" s="92" t="s">
        <v>1450</v>
      </c>
      <c r="D163" s="92" t="s">
        <v>262</v>
      </c>
      <c r="E163" s="93" t="s">
        <v>103</v>
      </c>
      <c r="F163" s="91" t="s">
        <v>1451</v>
      </c>
      <c r="G163" s="91" t="s">
        <v>183</v>
      </c>
      <c r="H163" s="91" t="s">
        <v>1452</v>
      </c>
      <c r="I163" s="91" t="s">
        <v>183</v>
      </c>
      <c r="J163" s="91" t="s">
        <v>1453</v>
      </c>
      <c r="K163" s="91" t="s">
        <v>183</v>
      </c>
      <c r="L163" s="112">
        <v>25.745387700999999</v>
      </c>
      <c r="M163" s="91" t="s">
        <v>1325</v>
      </c>
      <c r="N163" s="112">
        <v>504073.89637779997</v>
      </c>
      <c r="O163" s="98" t="s">
        <v>1448</v>
      </c>
    </row>
    <row r="164" spans="1:15" x14ac:dyDescent="0.25">
      <c r="A164" s="97" t="s">
        <v>1454</v>
      </c>
      <c r="B164" s="92" t="s">
        <v>54</v>
      </c>
      <c r="C164" s="92" t="s">
        <v>1455</v>
      </c>
      <c r="D164" s="92" t="s">
        <v>193</v>
      </c>
      <c r="E164" s="93" t="s">
        <v>103</v>
      </c>
      <c r="F164" s="91" t="s">
        <v>1202</v>
      </c>
      <c r="G164" s="91" t="s">
        <v>183</v>
      </c>
      <c r="H164" s="91" t="s">
        <v>1456</v>
      </c>
      <c r="I164" s="91" t="s">
        <v>183</v>
      </c>
      <c r="J164" s="91" t="s">
        <v>1457</v>
      </c>
      <c r="K164" s="91" t="s">
        <v>183</v>
      </c>
      <c r="L164" s="112">
        <v>24.574999999999999</v>
      </c>
      <c r="M164" s="91" t="s">
        <v>1458</v>
      </c>
      <c r="N164" s="112">
        <v>504098.47137779999</v>
      </c>
      <c r="O164" s="98" t="s">
        <v>1459</v>
      </c>
    </row>
    <row r="165" spans="1:15" x14ac:dyDescent="0.25">
      <c r="A165" s="97" t="s">
        <v>1460</v>
      </c>
      <c r="B165" s="92" t="s">
        <v>54</v>
      </c>
      <c r="C165" s="92" t="s">
        <v>1461</v>
      </c>
      <c r="D165" s="92" t="s">
        <v>193</v>
      </c>
      <c r="E165" s="93" t="s">
        <v>103</v>
      </c>
      <c r="F165" s="91" t="s">
        <v>1202</v>
      </c>
      <c r="G165" s="91" t="s">
        <v>183</v>
      </c>
      <c r="H165" s="91" t="s">
        <v>1462</v>
      </c>
      <c r="I165" s="91" t="s">
        <v>183</v>
      </c>
      <c r="J165" s="91" t="s">
        <v>1463</v>
      </c>
      <c r="K165" s="91" t="s">
        <v>183</v>
      </c>
      <c r="L165" s="112">
        <v>23.79</v>
      </c>
      <c r="M165" s="91" t="s">
        <v>1458</v>
      </c>
      <c r="N165" s="112">
        <v>504122.26137780002</v>
      </c>
      <c r="O165" s="98" t="s">
        <v>1459</v>
      </c>
    </row>
    <row r="166" spans="1:15" ht="25.5" x14ac:dyDescent="0.25">
      <c r="A166" s="97" t="s">
        <v>1464</v>
      </c>
      <c r="B166" s="92" t="s">
        <v>54</v>
      </c>
      <c r="C166" s="92" t="s">
        <v>1465</v>
      </c>
      <c r="D166" s="92" t="s">
        <v>262</v>
      </c>
      <c r="E166" s="93" t="s">
        <v>187</v>
      </c>
      <c r="F166" s="91" t="s">
        <v>1466</v>
      </c>
      <c r="G166" s="91" t="s">
        <v>183</v>
      </c>
      <c r="H166" s="91" t="s">
        <v>1467</v>
      </c>
      <c r="I166" s="91" t="s">
        <v>183</v>
      </c>
      <c r="J166" s="91" t="s">
        <v>1468</v>
      </c>
      <c r="K166" s="91" t="s">
        <v>183</v>
      </c>
      <c r="L166" s="112">
        <v>20.55</v>
      </c>
      <c r="M166" s="91" t="s">
        <v>1458</v>
      </c>
      <c r="N166" s="112">
        <v>504142.81137780001</v>
      </c>
      <c r="O166" s="98" t="s">
        <v>1469</v>
      </c>
    </row>
    <row r="167" spans="1:15" ht="25.5" x14ac:dyDescent="0.25">
      <c r="A167" s="97" t="s">
        <v>1470</v>
      </c>
      <c r="B167" s="92" t="s">
        <v>54</v>
      </c>
      <c r="C167" s="92" t="s">
        <v>1471</v>
      </c>
      <c r="D167" s="92" t="s">
        <v>262</v>
      </c>
      <c r="E167" s="93" t="s">
        <v>187</v>
      </c>
      <c r="F167" s="91" t="s">
        <v>1161</v>
      </c>
      <c r="G167" s="91" t="s">
        <v>183</v>
      </c>
      <c r="H167" s="91" t="s">
        <v>1472</v>
      </c>
      <c r="I167" s="91" t="s">
        <v>183</v>
      </c>
      <c r="J167" s="91" t="s">
        <v>1473</v>
      </c>
      <c r="K167" s="91" t="s">
        <v>183</v>
      </c>
      <c r="L167" s="112">
        <v>20.544</v>
      </c>
      <c r="M167" s="91" t="s">
        <v>1458</v>
      </c>
      <c r="N167" s="112">
        <v>504163.35537780001</v>
      </c>
      <c r="O167" s="98" t="s">
        <v>1469</v>
      </c>
    </row>
    <row r="168" spans="1:15" ht="38.25" x14ac:dyDescent="0.25">
      <c r="A168" s="97" t="s">
        <v>1474</v>
      </c>
      <c r="B168" s="92" t="s">
        <v>76</v>
      </c>
      <c r="C168" s="92" t="s">
        <v>1475</v>
      </c>
      <c r="D168" s="92" t="s">
        <v>193</v>
      </c>
      <c r="E168" s="93" t="s">
        <v>56</v>
      </c>
      <c r="F168" s="91" t="s">
        <v>1476</v>
      </c>
      <c r="G168" s="91" t="s">
        <v>183</v>
      </c>
      <c r="H168" s="91" t="s">
        <v>1477</v>
      </c>
      <c r="I168" s="91" t="s">
        <v>183</v>
      </c>
      <c r="J168" s="91" t="s">
        <v>1478</v>
      </c>
      <c r="K168" s="91" t="s">
        <v>183</v>
      </c>
      <c r="L168" s="112">
        <v>19.265785350000002</v>
      </c>
      <c r="M168" s="91" t="s">
        <v>1458</v>
      </c>
      <c r="N168" s="112">
        <v>504182.6211632</v>
      </c>
      <c r="O168" s="98" t="s">
        <v>1469</v>
      </c>
    </row>
    <row r="169" spans="1:15" x14ac:dyDescent="0.25">
      <c r="A169" s="97" t="s">
        <v>1479</v>
      </c>
      <c r="B169" s="92" t="s">
        <v>54</v>
      </c>
      <c r="C169" s="92" t="s">
        <v>1480</v>
      </c>
      <c r="D169" s="92" t="s">
        <v>193</v>
      </c>
      <c r="E169" s="93" t="s">
        <v>103</v>
      </c>
      <c r="F169" s="91" t="s">
        <v>1124</v>
      </c>
      <c r="G169" s="91" t="s">
        <v>183</v>
      </c>
      <c r="H169" s="91" t="s">
        <v>1481</v>
      </c>
      <c r="I169" s="91" t="s">
        <v>183</v>
      </c>
      <c r="J169" s="91" t="s">
        <v>1482</v>
      </c>
      <c r="K169" s="91" t="s">
        <v>183</v>
      </c>
      <c r="L169" s="112">
        <v>17.262499999999999</v>
      </c>
      <c r="M169" s="91" t="s">
        <v>1458</v>
      </c>
      <c r="N169" s="112">
        <v>504199.88366320002</v>
      </c>
      <c r="O169" s="98" t="s">
        <v>1483</v>
      </c>
    </row>
    <row r="170" spans="1:15" x14ac:dyDescent="0.25">
      <c r="A170" s="97" t="s">
        <v>1484</v>
      </c>
      <c r="B170" s="92" t="s">
        <v>106</v>
      </c>
      <c r="C170" s="92" t="s">
        <v>1485</v>
      </c>
      <c r="D170" s="92" t="s">
        <v>747</v>
      </c>
      <c r="E170" s="93" t="s">
        <v>1486</v>
      </c>
      <c r="F170" s="91" t="s">
        <v>1487</v>
      </c>
      <c r="G170" s="91" t="s">
        <v>183</v>
      </c>
      <c r="H170" s="91" t="s">
        <v>1488</v>
      </c>
      <c r="I170" s="91" t="s">
        <v>183</v>
      </c>
      <c r="J170" s="91" t="s">
        <v>1489</v>
      </c>
      <c r="K170" s="91" t="s">
        <v>183</v>
      </c>
      <c r="L170" s="112">
        <v>16.447487760000001</v>
      </c>
      <c r="M170" s="91" t="s">
        <v>1458</v>
      </c>
      <c r="N170" s="112">
        <v>504216.33115099999</v>
      </c>
      <c r="O170" s="98" t="s">
        <v>1483</v>
      </c>
    </row>
    <row r="171" spans="1:15" x14ac:dyDescent="0.25">
      <c r="A171" s="97" t="s">
        <v>1490</v>
      </c>
      <c r="B171" s="92" t="s">
        <v>54</v>
      </c>
      <c r="C171" s="92" t="s">
        <v>1491</v>
      </c>
      <c r="D171" s="92" t="s">
        <v>193</v>
      </c>
      <c r="E171" s="93" t="s">
        <v>90</v>
      </c>
      <c r="F171" s="91" t="s">
        <v>1133</v>
      </c>
      <c r="G171" s="91" t="s">
        <v>183</v>
      </c>
      <c r="H171" s="91" t="s">
        <v>1492</v>
      </c>
      <c r="I171" s="91" t="s">
        <v>183</v>
      </c>
      <c r="J171" s="91" t="s">
        <v>1493</v>
      </c>
      <c r="K171" s="91" t="s">
        <v>183</v>
      </c>
      <c r="L171" s="112">
        <v>15.66</v>
      </c>
      <c r="M171" s="91" t="s">
        <v>1458</v>
      </c>
      <c r="N171" s="112">
        <v>504231.99115100002</v>
      </c>
      <c r="O171" s="98" t="s">
        <v>1483</v>
      </c>
    </row>
    <row r="172" spans="1:15" ht="25.5" x14ac:dyDescent="0.25">
      <c r="A172" s="97" t="s">
        <v>1494</v>
      </c>
      <c r="B172" s="92" t="s">
        <v>76</v>
      </c>
      <c r="C172" s="92" t="s">
        <v>1495</v>
      </c>
      <c r="D172" s="92" t="s">
        <v>193</v>
      </c>
      <c r="E172" s="93" t="s">
        <v>70</v>
      </c>
      <c r="F172" s="91" t="s">
        <v>1496</v>
      </c>
      <c r="G172" s="91" t="s">
        <v>183</v>
      </c>
      <c r="H172" s="91" t="s">
        <v>1497</v>
      </c>
      <c r="I172" s="91" t="s">
        <v>183</v>
      </c>
      <c r="J172" s="91" t="s">
        <v>1498</v>
      </c>
      <c r="K172" s="91" t="s">
        <v>183</v>
      </c>
      <c r="L172" s="112">
        <v>15.569228568</v>
      </c>
      <c r="M172" s="91" t="s">
        <v>1458</v>
      </c>
      <c r="N172" s="112">
        <v>504247.56037959998</v>
      </c>
      <c r="O172" s="98" t="s">
        <v>1499</v>
      </c>
    </row>
    <row r="173" spans="1:15" ht="25.5" x14ac:dyDescent="0.25">
      <c r="A173" s="97" t="s">
        <v>1500</v>
      </c>
      <c r="B173" s="92" t="s">
        <v>54</v>
      </c>
      <c r="C173" s="92" t="s">
        <v>1501</v>
      </c>
      <c r="D173" s="92" t="s">
        <v>262</v>
      </c>
      <c r="E173" s="93" t="s">
        <v>187</v>
      </c>
      <c r="F173" s="91" t="s">
        <v>1466</v>
      </c>
      <c r="G173" s="91" t="s">
        <v>183</v>
      </c>
      <c r="H173" s="91" t="s">
        <v>555</v>
      </c>
      <c r="I173" s="91" t="s">
        <v>183</v>
      </c>
      <c r="J173" s="91" t="s">
        <v>1502</v>
      </c>
      <c r="K173" s="91" t="s">
        <v>183</v>
      </c>
      <c r="L173" s="112">
        <v>15</v>
      </c>
      <c r="M173" s="91" t="s">
        <v>1458</v>
      </c>
      <c r="N173" s="112">
        <v>504262.56037959998</v>
      </c>
      <c r="O173" s="98" t="s">
        <v>1499</v>
      </c>
    </row>
    <row r="174" spans="1:15" x14ac:dyDescent="0.25">
      <c r="A174" s="97" t="s">
        <v>1503</v>
      </c>
      <c r="B174" s="92" t="s">
        <v>54</v>
      </c>
      <c r="C174" s="92" t="s">
        <v>1504</v>
      </c>
      <c r="D174" s="92" t="s">
        <v>193</v>
      </c>
      <c r="E174" s="93" t="s">
        <v>103</v>
      </c>
      <c r="F174" s="91" t="s">
        <v>1505</v>
      </c>
      <c r="G174" s="91" t="s">
        <v>183</v>
      </c>
      <c r="H174" s="91" t="s">
        <v>1506</v>
      </c>
      <c r="I174" s="91" t="s">
        <v>183</v>
      </c>
      <c r="J174" s="91" t="s">
        <v>1507</v>
      </c>
      <c r="K174" s="91" t="s">
        <v>183</v>
      </c>
      <c r="L174" s="112">
        <v>14.52</v>
      </c>
      <c r="M174" s="91" t="s">
        <v>1458</v>
      </c>
      <c r="N174" s="112">
        <v>504277.0803796</v>
      </c>
      <c r="O174" s="98" t="s">
        <v>1499</v>
      </c>
    </row>
    <row r="175" spans="1:15" x14ac:dyDescent="0.25">
      <c r="A175" s="97" t="s">
        <v>1508</v>
      </c>
      <c r="B175" s="92" t="s">
        <v>54</v>
      </c>
      <c r="C175" s="92" t="s">
        <v>1509</v>
      </c>
      <c r="D175" s="92" t="s">
        <v>193</v>
      </c>
      <c r="E175" s="93" t="s">
        <v>103</v>
      </c>
      <c r="F175" s="91" t="s">
        <v>1505</v>
      </c>
      <c r="G175" s="91" t="s">
        <v>183</v>
      </c>
      <c r="H175" s="91" t="s">
        <v>1510</v>
      </c>
      <c r="I175" s="91" t="s">
        <v>183</v>
      </c>
      <c r="J175" s="91" t="s">
        <v>1511</v>
      </c>
      <c r="K175" s="91" t="s">
        <v>183</v>
      </c>
      <c r="L175" s="112">
        <v>13.29</v>
      </c>
      <c r="M175" s="91" t="s">
        <v>1458</v>
      </c>
      <c r="N175" s="112">
        <v>504290.37037959998</v>
      </c>
      <c r="O175" s="98" t="s">
        <v>1499</v>
      </c>
    </row>
    <row r="176" spans="1:15" ht="25.5" x14ac:dyDescent="0.25">
      <c r="A176" s="97" t="s">
        <v>1512</v>
      </c>
      <c r="B176" s="92" t="s">
        <v>76</v>
      </c>
      <c r="C176" s="92" t="s">
        <v>1513</v>
      </c>
      <c r="D176" s="92" t="s">
        <v>193</v>
      </c>
      <c r="E176" s="93" t="s">
        <v>70</v>
      </c>
      <c r="F176" s="91" t="s">
        <v>1514</v>
      </c>
      <c r="G176" s="91" t="s">
        <v>183</v>
      </c>
      <c r="H176" s="91" t="s">
        <v>1515</v>
      </c>
      <c r="I176" s="91" t="s">
        <v>183</v>
      </c>
      <c r="J176" s="91" t="s">
        <v>1516</v>
      </c>
      <c r="K176" s="91" t="s">
        <v>183</v>
      </c>
      <c r="L176" s="112">
        <v>13.073356725</v>
      </c>
      <c r="M176" s="91" t="s">
        <v>1458</v>
      </c>
      <c r="N176" s="112">
        <v>504303.44373629999</v>
      </c>
      <c r="O176" s="98" t="s">
        <v>1517</v>
      </c>
    </row>
    <row r="177" spans="1:15" x14ac:dyDescent="0.25">
      <c r="A177" s="97" t="s">
        <v>194</v>
      </c>
      <c r="B177" s="92" t="s">
        <v>54</v>
      </c>
      <c r="C177" s="92" t="s">
        <v>195</v>
      </c>
      <c r="D177" s="92" t="s">
        <v>193</v>
      </c>
      <c r="E177" s="93" t="s">
        <v>196</v>
      </c>
      <c r="F177" s="91" t="s">
        <v>1518</v>
      </c>
      <c r="G177" s="91" t="s">
        <v>183</v>
      </c>
      <c r="H177" s="91" t="s">
        <v>1519</v>
      </c>
      <c r="I177" s="91" t="s">
        <v>183</v>
      </c>
      <c r="J177" s="91" t="s">
        <v>1520</v>
      </c>
      <c r="K177" s="91" t="s">
        <v>183</v>
      </c>
      <c r="L177" s="112">
        <v>12.954000000000001</v>
      </c>
      <c r="M177" s="91" t="s">
        <v>1458</v>
      </c>
      <c r="N177" s="112">
        <v>504316.39773630002</v>
      </c>
      <c r="O177" s="98" t="s">
        <v>1517</v>
      </c>
    </row>
    <row r="178" spans="1:15" x14ac:dyDescent="0.25">
      <c r="A178" s="97" t="s">
        <v>250</v>
      </c>
      <c r="B178" s="92" t="s">
        <v>54</v>
      </c>
      <c r="C178" s="92" t="s">
        <v>251</v>
      </c>
      <c r="D178" s="92" t="s">
        <v>193</v>
      </c>
      <c r="E178" s="93" t="s">
        <v>103</v>
      </c>
      <c r="F178" s="91" t="s">
        <v>1521</v>
      </c>
      <c r="G178" s="91" t="s">
        <v>183</v>
      </c>
      <c r="H178" s="91" t="s">
        <v>1522</v>
      </c>
      <c r="I178" s="91" t="s">
        <v>183</v>
      </c>
      <c r="J178" s="91" t="s">
        <v>1523</v>
      </c>
      <c r="K178" s="91" t="s">
        <v>183</v>
      </c>
      <c r="L178" s="112">
        <v>12.898</v>
      </c>
      <c r="M178" s="91" t="s">
        <v>1458</v>
      </c>
      <c r="N178" s="112">
        <v>504329.2957363</v>
      </c>
      <c r="O178" s="98" t="s">
        <v>1517</v>
      </c>
    </row>
    <row r="179" spans="1:15" ht="25.5" x14ac:dyDescent="0.25">
      <c r="A179" s="97" t="s">
        <v>1524</v>
      </c>
      <c r="B179" s="92" t="s">
        <v>76</v>
      </c>
      <c r="C179" s="92" t="s">
        <v>1525</v>
      </c>
      <c r="D179" s="92" t="s">
        <v>193</v>
      </c>
      <c r="E179" s="93" t="s">
        <v>1526</v>
      </c>
      <c r="F179" s="91" t="s">
        <v>1527</v>
      </c>
      <c r="G179" s="91" t="s">
        <v>183</v>
      </c>
      <c r="H179" s="91" t="s">
        <v>1528</v>
      </c>
      <c r="I179" s="91" t="s">
        <v>183</v>
      </c>
      <c r="J179" s="91" t="s">
        <v>1529</v>
      </c>
      <c r="K179" s="91" t="s">
        <v>183</v>
      </c>
      <c r="L179" s="112">
        <v>9.9987740160000005</v>
      </c>
      <c r="M179" s="91" t="s">
        <v>1458</v>
      </c>
      <c r="N179" s="112">
        <v>504339.29451029998</v>
      </c>
      <c r="O179" s="98" t="s">
        <v>1517</v>
      </c>
    </row>
    <row r="180" spans="1:15" x14ac:dyDescent="0.25">
      <c r="A180" s="97" t="s">
        <v>1530</v>
      </c>
      <c r="B180" s="92" t="s">
        <v>106</v>
      </c>
      <c r="C180" s="92" t="s">
        <v>1531</v>
      </c>
      <c r="D180" s="92" t="s">
        <v>193</v>
      </c>
      <c r="E180" s="93" t="s">
        <v>108</v>
      </c>
      <c r="F180" s="91" t="s">
        <v>1532</v>
      </c>
      <c r="G180" s="91" t="s">
        <v>183</v>
      </c>
      <c r="H180" s="91" t="s">
        <v>1533</v>
      </c>
      <c r="I180" s="91" t="s">
        <v>183</v>
      </c>
      <c r="J180" s="91" t="s">
        <v>1534</v>
      </c>
      <c r="K180" s="91" t="s">
        <v>183</v>
      </c>
      <c r="L180" s="112">
        <v>8.857423872</v>
      </c>
      <c r="M180" s="91" t="s">
        <v>1458</v>
      </c>
      <c r="N180" s="112">
        <v>504348.15193420002</v>
      </c>
      <c r="O180" s="98" t="s">
        <v>1535</v>
      </c>
    </row>
    <row r="181" spans="1:15" x14ac:dyDescent="0.25">
      <c r="A181" s="97" t="s">
        <v>1536</v>
      </c>
      <c r="B181" s="92" t="s">
        <v>54</v>
      </c>
      <c r="C181" s="92" t="s">
        <v>1537</v>
      </c>
      <c r="D181" s="92" t="s">
        <v>193</v>
      </c>
      <c r="E181" s="93" t="s">
        <v>103</v>
      </c>
      <c r="F181" s="91" t="s">
        <v>1538</v>
      </c>
      <c r="G181" s="91" t="s">
        <v>183</v>
      </c>
      <c r="H181" s="91" t="s">
        <v>1539</v>
      </c>
      <c r="I181" s="91" t="s">
        <v>183</v>
      </c>
      <c r="J181" s="91" t="s">
        <v>1540</v>
      </c>
      <c r="K181" s="91" t="s">
        <v>183</v>
      </c>
      <c r="L181" s="112">
        <v>7.9312500000000004</v>
      </c>
      <c r="M181" s="91" t="s">
        <v>1458</v>
      </c>
      <c r="N181" s="112">
        <v>504356.08318419999</v>
      </c>
      <c r="O181" s="98" t="s">
        <v>1535</v>
      </c>
    </row>
    <row r="182" spans="1:15" x14ac:dyDescent="0.25">
      <c r="A182" s="97" t="s">
        <v>1541</v>
      </c>
      <c r="B182" s="92" t="s">
        <v>106</v>
      </c>
      <c r="C182" s="92" t="s">
        <v>1542</v>
      </c>
      <c r="D182" s="92" t="s">
        <v>747</v>
      </c>
      <c r="E182" s="93" t="s">
        <v>108</v>
      </c>
      <c r="F182" s="91" t="s">
        <v>1305</v>
      </c>
      <c r="G182" s="91" t="s">
        <v>183</v>
      </c>
      <c r="H182" s="91" t="s">
        <v>1543</v>
      </c>
      <c r="I182" s="91" t="s">
        <v>183</v>
      </c>
      <c r="J182" s="91" t="s">
        <v>1544</v>
      </c>
      <c r="K182" s="91" t="s">
        <v>183</v>
      </c>
      <c r="L182" s="112">
        <v>7.7319851399999999</v>
      </c>
      <c r="M182" s="91" t="s">
        <v>1458</v>
      </c>
      <c r="N182" s="112">
        <v>504363.81516930001</v>
      </c>
      <c r="O182" s="98" t="s">
        <v>1535</v>
      </c>
    </row>
    <row r="183" spans="1:15" ht="25.5" x14ac:dyDescent="0.25">
      <c r="A183" s="97" t="s">
        <v>1545</v>
      </c>
      <c r="B183" s="92" t="s">
        <v>76</v>
      </c>
      <c r="C183" s="92" t="s">
        <v>1546</v>
      </c>
      <c r="D183" s="92" t="s">
        <v>193</v>
      </c>
      <c r="E183" s="93" t="s">
        <v>196</v>
      </c>
      <c r="F183" s="91" t="s">
        <v>1547</v>
      </c>
      <c r="G183" s="91" t="s">
        <v>183</v>
      </c>
      <c r="H183" s="91" t="s">
        <v>1025</v>
      </c>
      <c r="I183" s="91" t="s">
        <v>183</v>
      </c>
      <c r="J183" s="91" t="s">
        <v>1548</v>
      </c>
      <c r="K183" s="91" t="s">
        <v>183</v>
      </c>
      <c r="L183" s="112">
        <v>7.5431156850000001</v>
      </c>
      <c r="M183" s="91" t="s">
        <v>1458</v>
      </c>
      <c r="N183" s="112">
        <v>504371.35828500002</v>
      </c>
      <c r="O183" s="98" t="s">
        <v>1535</v>
      </c>
    </row>
    <row r="184" spans="1:15" x14ac:dyDescent="0.25">
      <c r="A184" s="97" t="s">
        <v>1549</v>
      </c>
      <c r="B184" s="92" t="s">
        <v>76</v>
      </c>
      <c r="C184" s="92" t="s">
        <v>1550</v>
      </c>
      <c r="D184" s="92" t="s">
        <v>364</v>
      </c>
      <c r="E184" s="93" t="s">
        <v>187</v>
      </c>
      <c r="F184" s="91" t="s">
        <v>1551</v>
      </c>
      <c r="G184" s="91" t="s">
        <v>183</v>
      </c>
      <c r="H184" s="91" t="s">
        <v>637</v>
      </c>
      <c r="I184" s="91" t="s">
        <v>183</v>
      </c>
      <c r="J184" s="91" t="s">
        <v>1552</v>
      </c>
      <c r="K184" s="91" t="s">
        <v>183</v>
      </c>
      <c r="L184" s="112">
        <v>7.5204980709999996</v>
      </c>
      <c r="M184" s="91" t="s">
        <v>1458</v>
      </c>
      <c r="N184" s="112">
        <v>504378.87878309999</v>
      </c>
      <c r="O184" s="98" t="s">
        <v>1535</v>
      </c>
    </row>
    <row r="185" spans="1:15" x14ac:dyDescent="0.25">
      <c r="A185" s="97" t="s">
        <v>1553</v>
      </c>
      <c r="B185" s="92" t="s">
        <v>76</v>
      </c>
      <c r="C185" s="92" t="s">
        <v>1554</v>
      </c>
      <c r="D185" s="92" t="s">
        <v>193</v>
      </c>
      <c r="E185" s="93" t="s">
        <v>196</v>
      </c>
      <c r="F185" s="91" t="s">
        <v>1555</v>
      </c>
      <c r="G185" s="91" t="s">
        <v>183</v>
      </c>
      <c r="H185" s="91" t="s">
        <v>1556</v>
      </c>
      <c r="I185" s="91" t="s">
        <v>183</v>
      </c>
      <c r="J185" s="91" t="s">
        <v>1557</v>
      </c>
      <c r="K185" s="91" t="s">
        <v>183</v>
      </c>
      <c r="L185" s="112">
        <v>6.8754588160000001</v>
      </c>
      <c r="M185" s="91" t="s">
        <v>1458</v>
      </c>
      <c r="N185" s="112">
        <v>504385.75424189999</v>
      </c>
      <c r="O185" s="98" t="s">
        <v>1535</v>
      </c>
    </row>
    <row r="186" spans="1:15" x14ac:dyDescent="0.25">
      <c r="A186" s="97" t="s">
        <v>1558</v>
      </c>
      <c r="B186" s="92" t="s">
        <v>54</v>
      </c>
      <c r="C186" s="92" t="s">
        <v>225</v>
      </c>
      <c r="D186" s="92" t="s">
        <v>193</v>
      </c>
      <c r="E186" s="93" t="s">
        <v>103</v>
      </c>
      <c r="F186" s="91" t="s">
        <v>1202</v>
      </c>
      <c r="G186" s="91" t="s">
        <v>183</v>
      </c>
      <c r="H186" s="91" t="s">
        <v>1559</v>
      </c>
      <c r="I186" s="91" t="s">
        <v>183</v>
      </c>
      <c r="J186" s="91" t="s">
        <v>1560</v>
      </c>
      <c r="K186" s="91" t="s">
        <v>183</v>
      </c>
      <c r="L186" s="112">
        <v>6.8650000000000002</v>
      </c>
      <c r="M186" s="91" t="s">
        <v>1458</v>
      </c>
      <c r="N186" s="112">
        <v>504392.61924189999</v>
      </c>
      <c r="O186" s="98" t="s">
        <v>1561</v>
      </c>
    </row>
    <row r="187" spans="1:15" x14ac:dyDescent="0.25">
      <c r="A187" s="97" t="s">
        <v>1562</v>
      </c>
      <c r="B187" s="92" t="s">
        <v>54</v>
      </c>
      <c r="C187" s="92" t="s">
        <v>1563</v>
      </c>
      <c r="D187" s="92" t="s">
        <v>193</v>
      </c>
      <c r="E187" s="93" t="s">
        <v>103</v>
      </c>
      <c r="F187" s="91" t="s">
        <v>1538</v>
      </c>
      <c r="G187" s="91" t="s">
        <v>183</v>
      </c>
      <c r="H187" s="91" t="s">
        <v>1564</v>
      </c>
      <c r="I187" s="91" t="s">
        <v>183</v>
      </c>
      <c r="J187" s="91" t="s">
        <v>1565</v>
      </c>
      <c r="K187" s="91" t="s">
        <v>183</v>
      </c>
      <c r="L187" s="112">
        <v>6.8624999999999998</v>
      </c>
      <c r="M187" s="91" t="s">
        <v>1458</v>
      </c>
      <c r="N187" s="112">
        <v>504399.48174189997</v>
      </c>
      <c r="O187" s="98" t="s">
        <v>1561</v>
      </c>
    </row>
    <row r="188" spans="1:15" x14ac:dyDescent="0.25">
      <c r="A188" s="97" t="s">
        <v>238</v>
      </c>
      <c r="B188" s="92" t="s">
        <v>54</v>
      </c>
      <c r="C188" s="92" t="s">
        <v>239</v>
      </c>
      <c r="D188" s="92" t="s">
        <v>193</v>
      </c>
      <c r="E188" s="93" t="s">
        <v>196</v>
      </c>
      <c r="F188" s="91" t="s">
        <v>1566</v>
      </c>
      <c r="G188" s="91" t="s">
        <v>183</v>
      </c>
      <c r="H188" s="91" t="s">
        <v>1567</v>
      </c>
      <c r="I188" s="91" t="s">
        <v>183</v>
      </c>
      <c r="J188" s="91" t="s">
        <v>1568</v>
      </c>
      <c r="K188" s="91" t="s">
        <v>183</v>
      </c>
      <c r="L188" s="112">
        <v>6.7367999999999997</v>
      </c>
      <c r="M188" s="91" t="s">
        <v>1458</v>
      </c>
      <c r="N188" s="112">
        <v>504406.21854189999</v>
      </c>
      <c r="O188" s="98" t="s">
        <v>1561</v>
      </c>
    </row>
    <row r="189" spans="1:15" x14ac:dyDescent="0.25">
      <c r="A189" s="97" t="s">
        <v>1569</v>
      </c>
      <c r="B189" s="92" t="s">
        <v>54</v>
      </c>
      <c r="C189" s="92" t="s">
        <v>1570</v>
      </c>
      <c r="D189" s="92" t="s">
        <v>193</v>
      </c>
      <c r="E189" s="93" t="s">
        <v>103</v>
      </c>
      <c r="F189" s="91" t="s">
        <v>822</v>
      </c>
      <c r="G189" s="91" t="s">
        <v>183</v>
      </c>
      <c r="H189" s="91" t="s">
        <v>1571</v>
      </c>
      <c r="I189" s="91" t="s">
        <v>183</v>
      </c>
      <c r="J189" s="91" t="s">
        <v>1571</v>
      </c>
      <c r="K189" s="91" t="s">
        <v>183</v>
      </c>
      <c r="L189" s="112">
        <v>6.35</v>
      </c>
      <c r="M189" s="91" t="s">
        <v>1458</v>
      </c>
      <c r="N189" s="112">
        <v>504412.56854190002</v>
      </c>
      <c r="O189" s="98" t="s">
        <v>1561</v>
      </c>
    </row>
    <row r="190" spans="1:15" ht="25.5" x14ac:dyDescent="0.25">
      <c r="A190" s="97" t="s">
        <v>1572</v>
      </c>
      <c r="B190" s="92" t="s">
        <v>76</v>
      </c>
      <c r="C190" s="92" t="s">
        <v>1573</v>
      </c>
      <c r="D190" s="92" t="s">
        <v>193</v>
      </c>
      <c r="E190" s="93" t="s">
        <v>103</v>
      </c>
      <c r="F190" s="91" t="s">
        <v>1574</v>
      </c>
      <c r="G190" s="91" t="s">
        <v>183</v>
      </c>
      <c r="H190" s="91" t="s">
        <v>1575</v>
      </c>
      <c r="I190" s="91" t="s">
        <v>183</v>
      </c>
      <c r="J190" s="91" t="s">
        <v>1576</v>
      </c>
      <c r="K190" s="91" t="s">
        <v>183</v>
      </c>
      <c r="L190" s="112">
        <v>6.3116332159999997</v>
      </c>
      <c r="M190" s="91" t="s">
        <v>1458</v>
      </c>
      <c r="N190" s="112">
        <v>504418.8801751</v>
      </c>
      <c r="O190" s="98" t="s">
        <v>1561</v>
      </c>
    </row>
    <row r="191" spans="1:15" x14ac:dyDescent="0.25">
      <c r="A191" s="97" t="s">
        <v>1577</v>
      </c>
      <c r="B191" s="92" t="s">
        <v>54</v>
      </c>
      <c r="C191" s="92" t="s">
        <v>1578</v>
      </c>
      <c r="D191" s="92" t="s">
        <v>193</v>
      </c>
      <c r="E191" s="93" t="s">
        <v>103</v>
      </c>
      <c r="F191" s="91" t="s">
        <v>1202</v>
      </c>
      <c r="G191" s="91" t="s">
        <v>183</v>
      </c>
      <c r="H191" s="91" t="s">
        <v>1579</v>
      </c>
      <c r="I191" s="91" t="s">
        <v>183</v>
      </c>
      <c r="J191" s="91" t="s">
        <v>1580</v>
      </c>
      <c r="K191" s="91" t="s">
        <v>183</v>
      </c>
      <c r="L191" s="112">
        <v>6.2649999999999997</v>
      </c>
      <c r="M191" s="91" t="s">
        <v>1458</v>
      </c>
      <c r="N191" s="112">
        <v>504425.14517510001</v>
      </c>
      <c r="O191" s="98" t="s">
        <v>1561</v>
      </c>
    </row>
    <row r="192" spans="1:15" x14ac:dyDescent="0.25">
      <c r="A192" s="97" t="s">
        <v>1581</v>
      </c>
      <c r="B192" s="92" t="s">
        <v>76</v>
      </c>
      <c r="C192" s="92" t="s">
        <v>1582</v>
      </c>
      <c r="D192" s="92" t="s">
        <v>364</v>
      </c>
      <c r="E192" s="93" t="s">
        <v>187</v>
      </c>
      <c r="F192" s="91" t="s">
        <v>1583</v>
      </c>
      <c r="G192" s="91" t="s">
        <v>183</v>
      </c>
      <c r="H192" s="91" t="s">
        <v>1584</v>
      </c>
      <c r="I192" s="91" t="s">
        <v>183</v>
      </c>
      <c r="J192" s="91" t="s">
        <v>1585</v>
      </c>
      <c r="K192" s="91" t="s">
        <v>183</v>
      </c>
      <c r="L192" s="112">
        <v>5.5933943250000002</v>
      </c>
      <c r="M192" s="91" t="s">
        <v>1458</v>
      </c>
      <c r="N192" s="112">
        <v>504430.73856939998</v>
      </c>
      <c r="O192" s="98" t="s">
        <v>1561</v>
      </c>
    </row>
    <row r="193" spans="1:15" x14ac:dyDescent="0.25">
      <c r="A193" s="97" t="s">
        <v>1586</v>
      </c>
      <c r="B193" s="92" t="s">
        <v>76</v>
      </c>
      <c r="C193" s="92" t="s">
        <v>1587</v>
      </c>
      <c r="D193" s="92" t="s">
        <v>262</v>
      </c>
      <c r="E193" s="93" t="s">
        <v>1526</v>
      </c>
      <c r="F193" s="91" t="s">
        <v>1588</v>
      </c>
      <c r="G193" s="91" t="s">
        <v>183</v>
      </c>
      <c r="H193" s="91" t="s">
        <v>1589</v>
      </c>
      <c r="I193" s="91" t="s">
        <v>183</v>
      </c>
      <c r="J193" s="91" t="s">
        <v>1590</v>
      </c>
      <c r="K193" s="91" t="s">
        <v>183</v>
      </c>
      <c r="L193" s="112">
        <v>5.3887360559999999</v>
      </c>
      <c r="M193" s="91" t="s">
        <v>1458</v>
      </c>
      <c r="N193" s="112">
        <v>504436.12730549998</v>
      </c>
      <c r="O193" s="98" t="s">
        <v>1561</v>
      </c>
    </row>
    <row r="194" spans="1:15" x14ac:dyDescent="0.25">
      <c r="A194" s="97" t="s">
        <v>248</v>
      </c>
      <c r="B194" s="92" t="s">
        <v>54</v>
      </c>
      <c r="C194" s="92" t="s">
        <v>249</v>
      </c>
      <c r="D194" s="92" t="s">
        <v>193</v>
      </c>
      <c r="E194" s="93" t="s">
        <v>103</v>
      </c>
      <c r="F194" s="91" t="s">
        <v>1521</v>
      </c>
      <c r="G194" s="91" t="s">
        <v>183</v>
      </c>
      <c r="H194" s="91" t="s">
        <v>1591</v>
      </c>
      <c r="I194" s="91" t="s">
        <v>183</v>
      </c>
      <c r="J194" s="91" t="s">
        <v>1378</v>
      </c>
      <c r="K194" s="91" t="s">
        <v>183</v>
      </c>
      <c r="L194" s="112">
        <v>5.1319999999999997</v>
      </c>
      <c r="M194" s="91" t="s">
        <v>1458</v>
      </c>
      <c r="N194" s="112">
        <v>504441.25930550002</v>
      </c>
      <c r="O194" s="98" t="s">
        <v>1561</v>
      </c>
    </row>
    <row r="195" spans="1:15" ht="25.5" x14ac:dyDescent="0.25">
      <c r="A195" s="97" t="s">
        <v>339</v>
      </c>
      <c r="B195" s="92" t="s">
        <v>76</v>
      </c>
      <c r="C195" s="92" t="s">
        <v>340</v>
      </c>
      <c r="D195" s="92" t="s">
        <v>193</v>
      </c>
      <c r="E195" s="93" t="s">
        <v>90</v>
      </c>
      <c r="F195" s="91" t="s">
        <v>1592</v>
      </c>
      <c r="G195" s="91" t="s">
        <v>183</v>
      </c>
      <c r="H195" s="91" t="s">
        <v>1593</v>
      </c>
      <c r="I195" s="91" t="s">
        <v>183</v>
      </c>
      <c r="J195" s="91" t="s">
        <v>1594</v>
      </c>
      <c r="K195" s="91" t="s">
        <v>183</v>
      </c>
      <c r="L195" s="112">
        <v>5.0432480000000002</v>
      </c>
      <c r="M195" s="91" t="s">
        <v>1458</v>
      </c>
      <c r="N195" s="112">
        <v>504446.30255349999</v>
      </c>
      <c r="O195" s="98" t="s">
        <v>1595</v>
      </c>
    </row>
    <row r="196" spans="1:15" x14ac:dyDescent="0.25">
      <c r="A196" s="97" t="s">
        <v>1596</v>
      </c>
      <c r="B196" s="92" t="s">
        <v>54</v>
      </c>
      <c r="C196" s="92" t="s">
        <v>1597</v>
      </c>
      <c r="D196" s="92" t="s">
        <v>193</v>
      </c>
      <c r="E196" s="93" t="s">
        <v>103</v>
      </c>
      <c r="F196" s="91" t="s">
        <v>1202</v>
      </c>
      <c r="G196" s="91" t="s">
        <v>183</v>
      </c>
      <c r="H196" s="91" t="s">
        <v>1598</v>
      </c>
      <c r="I196" s="91" t="s">
        <v>183</v>
      </c>
      <c r="J196" s="91" t="s">
        <v>1599</v>
      </c>
      <c r="K196" s="91" t="s">
        <v>183</v>
      </c>
      <c r="L196" s="112">
        <v>4.8099999999999996</v>
      </c>
      <c r="M196" s="91" t="s">
        <v>1458</v>
      </c>
      <c r="N196" s="112">
        <v>504451.11255349999</v>
      </c>
      <c r="O196" s="98" t="s">
        <v>1595</v>
      </c>
    </row>
    <row r="197" spans="1:15" x14ac:dyDescent="0.25">
      <c r="A197" s="97" t="s">
        <v>244</v>
      </c>
      <c r="B197" s="92" t="s">
        <v>54</v>
      </c>
      <c r="C197" s="92" t="s">
        <v>245</v>
      </c>
      <c r="D197" s="92" t="s">
        <v>193</v>
      </c>
      <c r="E197" s="93" t="s">
        <v>103</v>
      </c>
      <c r="F197" s="91" t="s">
        <v>1276</v>
      </c>
      <c r="G197" s="91" t="s">
        <v>183</v>
      </c>
      <c r="H197" s="91" t="s">
        <v>1600</v>
      </c>
      <c r="I197" s="91" t="s">
        <v>183</v>
      </c>
      <c r="J197" s="91" t="s">
        <v>1601</v>
      </c>
      <c r="K197" s="91" t="s">
        <v>183</v>
      </c>
      <c r="L197" s="112">
        <v>4.1500000000000004</v>
      </c>
      <c r="M197" s="91" t="s">
        <v>1458</v>
      </c>
      <c r="N197" s="112">
        <v>504455.26255350001</v>
      </c>
      <c r="O197" s="98" t="s">
        <v>1595</v>
      </c>
    </row>
    <row r="198" spans="1:15" x14ac:dyDescent="0.25">
      <c r="A198" s="97" t="s">
        <v>1602</v>
      </c>
      <c r="B198" s="92" t="s">
        <v>54</v>
      </c>
      <c r="C198" s="92" t="s">
        <v>1603</v>
      </c>
      <c r="D198" s="92" t="s">
        <v>193</v>
      </c>
      <c r="E198" s="93" t="s">
        <v>103</v>
      </c>
      <c r="F198" s="91" t="s">
        <v>1604</v>
      </c>
      <c r="G198" s="91" t="s">
        <v>183</v>
      </c>
      <c r="H198" s="91" t="s">
        <v>1556</v>
      </c>
      <c r="I198" s="91" t="s">
        <v>183</v>
      </c>
      <c r="J198" s="91" t="s">
        <v>1605</v>
      </c>
      <c r="K198" s="91" t="s">
        <v>183</v>
      </c>
      <c r="L198" s="112">
        <v>3.84</v>
      </c>
      <c r="M198" s="91" t="s">
        <v>1458</v>
      </c>
      <c r="N198" s="112">
        <v>504459.10255349998</v>
      </c>
      <c r="O198" s="98" t="s">
        <v>1595</v>
      </c>
    </row>
    <row r="199" spans="1:15" ht="25.5" x14ac:dyDescent="0.25">
      <c r="A199" s="97" t="s">
        <v>1606</v>
      </c>
      <c r="B199" s="92" t="s">
        <v>76</v>
      </c>
      <c r="C199" s="92" t="s">
        <v>1607</v>
      </c>
      <c r="D199" s="92" t="s">
        <v>262</v>
      </c>
      <c r="E199" s="93" t="s">
        <v>103</v>
      </c>
      <c r="F199" s="91" t="s">
        <v>1608</v>
      </c>
      <c r="G199" s="91" t="s">
        <v>183</v>
      </c>
      <c r="H199" s="91" t="s">
        <v>1609</v>
      </c>
      <c r="I199" s="91" t="s">
        <v>183</v>
      </c>
      <c r="J199" s="91" t="s">
        <v>1610</v>
      </c>
      <c r="K199" s="91" t="s">
        <v>183</v>
      </c>
      <c r="L199" s="112">
        <v>3.7041110480000001</v>
      </c>
      <c r="M199" s="91" t="s">
        <v>1458</v>
      </c>
      <c r="N199" s="112">
        <v>504462.80666449998</v>
      </c>
      <c r="O199" s="98" t="s">
        <v>1595</v>
      </c>
    </row>
    <row r="200" spans="1:15" x14ac:dyDescent="0.25">
      <c r="A200" s="97" t="s">
        <v>1611</v>
      </c>
      <c r="B200" s="92" t="s">
        <v>54</v>
      </c>
      <c r="C200" s="92" t="s">
        <v>1612</v>
      </c>
      <c r="D200" s="92" t="s">
        <v>193</v>
      </c>
      <c r="E200" s="93" t="s">
        <v>103</v>
      </c>
      <c r="F200" s="91" t="s">
        <v>1604</v>
      </c>
      <c r="G200" s="91" t="s">
        <v>183</v>
      </c>
      <c r="H200" s="91" t="s">
        <v>1613</v>
      </c>
      <c r="I200" s="91" t="s">
        <v>183</v>
      </c>
      <c r="J200" s="91" t="s">
        <v>1614</v>
      </c>
      <c r="K200" s="91" t="s">
        <v>183</v>
      </c>
      <c r="L200" s="112">
        <v>3.5249999999999999</v>
      </c>
      <c r="M200" s="91" t="s">
        <v>1458</v>
      </c>
      <c r="N200" s="112">
        <v>504466.3316645</v>
      </c>
      <c r="O200" s="98" t="s">
        <v>1595</v>
      </c>
    </row>
    <row r="201" spans="1:15" ht="38.25" x14ac:dyDescent="0.25">
      <c r="A201" s="97" t="s">
        <v>1615</v>
      </c>
      <c r="B201" s="92" t="s">
        <v>76</v>
      </c>
      <c r="C201" s="92" t="s">
        <v>1616</v>
      </c>
      <c r="D201" s="92" t="s">
        <v>262</v>
      </c>
      <c r="E201" s="93" t="s">
        <v>103</v>
      </c>
      <c r="F201" s="91" t="s">
        <v>1617</v>
      </c>
      <c r="G201" s="91" t="s">
        <v>183</v>
      </c>
      <c r="H201" s="91" t="s">
        <v>1618</v>
      </c>
      <c r="I201" s="91" t="s">
        <v>183</v>
      </c>
      <c r="J201" s="91" t="s">
        <v>1619</v>
      </c>
      <c r="K201" s="91" t="s">
        <v>183</v>
      </c>
      <c r="L201" s="112">
        <v>3.3915582400000002</v>
      </c>
      <c r="M201" s="91" t="s">
        <v>1458</v>
      </c>
      <c r="N201" s="112">
        <v>504469.72322270001</v>
      </c>
      <c r="O201" s="98" t="s">
        <v>1595</v>
      </c>
    </row>
    <row r="202" spans="1:15" x14ac:dyDescent="0.25">
      <c r="A202" s="97" t="s">
        <v>1620</v>
      </c>
      <c r="B202" s="92" t="s">
        <v>54</v>
      </c>
      <c r="C202" s="92" t="s">
        <v>1621</v>
      </c>
      <c r="D202" s="92" t="s">
        <v>193</v>
      </c>
      <c r="E202" s="93" t="s">
        <v>103</v>
      </c>
      <c r="F202" s="91" t="s">
        <v>1505</v>
      </c>
      <c r="G202" s="91" t="s">
        <v>183</v>
      </c>
      <c r="H202" s="91" t="s">
        <v>1622</v>
      </c>
      <c r="I202" s="91" t="s">
        <v>183</v>
      </c>
      <c r="J202" s="91" t="s">
        <v>1623</v>
      </c>
      <c r="K202" s="91" t="s">
        <v>183</v>
      </c>
      <c r="L202" s="112">
        <v>3.18</v>
      </c>
      <c r="M202" s="91" t="s">
        <v>1458</v>
      </c>
      <c r="N202" s="112">
        <v>504472.9032227</v>
      </c>
      <c r="O202" s="98" t="s">
        <v>1595</v>
      </c>
    </row>
    <row r="203" spans="1:15" x14ac:dyDescent="0.25">
      <c r="A203" s="97" t="s">
        <v>1624</v>
      </c>
      <c r="B203" s="92" t="s">
        <v>106</v>
      </c>
      <c r="C203" s="92" t="s">
        <v>1625</v>
      </c>
      <c r="D203" s="92" t="s">
        <v>193</v>
      </c>
      <c r="E203" s="93" t="s">
        <v>108</v>
      </c>
      <c r="F203" s="91" t="s">
        <v>1305</v>
      </c>
      <c r="G203" s="91" t="s">
        <v>183</v>
      </c>
      <c r="H203" s="91" t="s">
        <v>1626</v>
      </c>
      <c r="I203" s="91" t="s">
        <v>183</v>
      </c>
      <c r="J203" s="91" t="s">
        <v>1627</v>
      </c>
      <c r="K203" s="91" t="s">
        <v>183</v>
      </c>
      <c r="L203" s="112">
        <v>3.0226343399999998</v>
      </c>
      <c r="M203" s="91" t="s">
        <v>1458</v>
      </c>
      <c r="N203" s="112">
        <v>504475.92585699999</v>
      </c>
      <c r="O203" s="98" t="s">
        <v>1595</v>
      </c>
    </row>
    <row r="204" spans="1:15" x14ac:dyDescent="0.25">
      <c r="A204" s="97" t="s">
        <v>1628</v>
      </c>
      <c r="B204" s="92" t="s">
        <v>54</v>
      </c>
      <c r="C204" s="92" t="s">
        <v>1629</v>
      </c>
      <c r="D204" s="92" t="s">
        <v>193</v>
      </c>
      <c r="E204" s="93" t="s">
        <v>103</v>
      </c>
      <c r="F204" s="91" t="s">
        <v>1505</v>
      </c>
      <c r="G204" s="91" t="s">
        <v>183</v>
      </c>
      <c r="H204" s="91" t="s">
        <v>574</v>
      </c>
      <c r="I204" s="91" t="s">
        <v>183</v>
      </c>
      <c r="J204" s="91" t="s">
        <v>1630</v>
      </c>
      <c r="K204" s="91" t="s">
        <v>183</v>
      </c>
      <c r="L204" s="112">
        <v>2.25</v>
      </c>
      <c r="M204" s="91" t="s">
        <v>1458</v>
      </c>
      <c r="N204" s="112">
        <v>504478.17585699999</v>
      </c>
      <c r="O204" s="98" t="s">
        <v>1595</v>
      </c>
    </row>
    <row r="205" spans="1:15" x14ac:dyDescent="0.25">
      <c r="A205" s="97" t="s">
        <v>1631</v>
      </c>
      <c r="B205" s="92" t="s">
        <v>54</v>
      </c>
      <c r="C205" s="92" t="s">
        <v>1632</v>
      </c>
      <c r="D205" s="92" t="s">
        <v>193</v>
      </c>
      <c r="E205" s="93" t="s">
        <v>103</v>
      </c>
      <c r="F205" s="91" t="s">
        <v>1202</v>
      </c>
      <c r="G205" s="91" t="s">
        <v>183</v>
      </c>
      <c r="H205" s="91" t="s">
        <v>1633</v>
      </c>
      <c r="I205" s="91" t="s">
        <v>183</v>
      </c>
      <c r="J205" s="91" t="s">
        <v>1634</v>
      </c>
      <c r="K205" s="91" t="s">
        <v>183</v>
      </c>
      <c r="L205" s="112">
        <v>2.0550000000000002</v>
      </c>
      <c r="M205" s="91" t="s">
        <v>1458</v>
      </c>
      <c r="N205" s="112">
        <v>504480.23085699999</v>
      </c>
      <c r="O205" s="98" t="s">
        <v>1595</v>
      </c>
    </row>
    <row r="206" spans="1:15" ht="25.5" x14ac:dyDescent="0.25">
      <c r="A206" s="97" t="s">
        <v>1635</v>
      </c>
      <c r="B206" s="92" t="s">
        <v>76</v>
      </c>
      <c r="C206" s="92" t="s">
        <v>1636</v>
      </c>
      <c r="D206" s="92" t="s">
        <v>364</v>
      </c>
      <c r="E206" s="93" t="s">
        <v>187</v>
      </c>
      <c r="F206" s="91" t="s">
        <v>1637</v>
      </c>
      <c r="G206" s="91" t="s">
        <v>183</v>
      </c>
      <c r="H206" s="91" t="s">
        <v>1638</v>
      </c>
      <c r="I206" s="91" t="s">
        <v>183</v>
      </c>
      <c r="J206" s="91" t="s">
        <v>1639</v>
      </c>
      <c r="K206" s="91" t="s">
        <v>183</v>
      </c>
      <c r="L206" s="112">
        <v>1.7295406280000001</v>
      </c>
      <c r="M206" s="91" t="s">
        <v>1458</v>
      </c>
      <c r="N206" s="112">
        <v>504481.96039760002</v>
      </c>
      <c r="O206" s="98" t="s">
        <v>1595</v>
      </c>
    </row>
    <row r="207" spans="1:15" ht="25.5" x14ac:dyDescent="0.25">
      <c r="A207" s="97" t="s">
        <v>1640</v>
      </c>
      <c r="B207" s="92" t="s">
        <v>76</v>
      </c>
      <c r="C207" s="92" t="s">
        <v>1641</v>
      </c>
      <c r="D207" s="92" t="s">
        <v>193</v>
      </c>
      <c r="E207" s="93" t="s">
        <v>103</v>
      </c>
      <c r="F207" s="91" t="s">
        <v>1642</v>
      </c>
      <c r="G207" s="91" t="s">
        <v>183</v>
      </c>
      <c r="H207" s="91" t="s">
        <v>1643</v>
      </c>
      <c r="I207" s="91" t="s">
        <v>183</v>
      </c>
      <c r="J207" s="91" t="s">
        <v>1644</v>
      </c>
      <c r="K207" s="91" t="s">
        <v>183</v>
      </c>
      <c r="L207" s="112">
        <v>1.5620948640000001</v>
      </c>
      <c r="M207" s="91" t="s">
        <v>1458</v>
      </c>
      <c r="N207" s="112">
        <v>504483.52249250002</v>
      </c>
      <c r="O207" s="98" t="s">
        <v>1595</v>
      </c>
    </row>
    <row r="208" spans="1:15" x14ac:dyDescent="0.25">
      <c r="A208" s="97" t="s">
        <v>258</v>
      </c>
      <c r="B208" s="92" t="s">
        <v>54</v>
      </c>
      <c r="C208" s="92" t="s">
        <v>259</v>
      </c>
      <c r="D208" s="92" t="s">
        <v>193</v>
      </c>
      <c r="E208" s="93" t="s">
        <v>103</v>
      </c>
      <c r="F208" s="91" t="s">
        <v>1521</v>
      </c>
      <c r="G208" s="91" t="s">
        <v>183</v>
      </c>
      <c r="H208" s="91" t="s">
        <v>1645</v>
      </c>
      <c r="I208" s="91" t="s">
        <v>183</v>
      </c>
      <c r="J208" s="91" t="s">
        <v>1644</v>
      </c>
      <c r="K208" s="91" t="s">
        <v>183</v>
      </c>
      <c r="L208" s="112">
        <v>1.5620000000000001</v>
      </c>
      <c r="M208" s="91" t="s">
        <v>1458</v>
      </c>
      <c r="N208" s="112">
        <v>504485.0844925</v>
      </c>
      <c r="O208" s="98" t="s">
        <v>1595</v>
      </c>
    </row>
    <row r="209" spans="1:15" ht="25.5" x14ac:dyDescent="0.25">
      <c r="A209" s="97" t="s">
        <v>1646</v>
      </c>
      <c r="B209" s="92" t="s">
        <v>76</v>
      </c>
      <c r="C209" s="92" t="s">
        <v>1647</v>
      </c>
      <c r="D209" s="92" t="s">
        <v>262</v>
      </c>
      <c r="E209" s="93" t="s">
        <v>187</v>
      </c>
      <c r="F209" s="91" t="s">
        <v>1262</v>
      </c>
      <c r="G209" s="91" t="s">
        <v>183</v>
      </c>
      <c r="H209" s="91" t="s">
        <v>1648</v>
      </c>
      <c r="I209" s="91" t="s">
        <v>183</v>
      </c>
      <c r="J209" s="91" t="s">
        <v>1649</v>
      </c>
      <c r="K209" s="91" t="s">
        <v>183</v>
      </c>
      <c r="L209" s="112">
        <v>1.223187722</v>
      </c>
      <c r="M209" s="91" t="s">
        <v>1458</v>
      </c>
      <c r="N209" s="112">
        <v>504486.30768020003</v>
      </c>
      <c r="O209" s="98" t="s">
        <v>1595</v>
      </c>
    </row>
    <row r="210" spans="1:15" x14ac:dyDescent="0.25">
      <c r="A210" s="97" t="s">
        <v>341</v>
      </c>
      <c r="B210" s="92" t="s">
        <v>76</v>
      </c>
      <c r="C210" s="92" t="s">
        <v>342</v>
      </c>
      <c r="D210" s="92" t="s">
        <v>193</v>
      </c>
      <c r="E210" s="93" t="s">
        <v>196</v>
      </c>
      <c r="F210" s="91" t="s">
        <v>1650</v>
      </c>
      <c r="G210" s="91" t="s">
        <v>183</v>
      </c>
      <c r="H210" s="91" t="s">
        <v>1651</v>
      </c>
      <c r="I210" s="91" t="s">
        <v>183</v>
      </c>
      <c r="J210" s="91" t="s">
        <v>1652</v>
      </c>
      <c r="K210" s="91" t="s">
        <v>183</v>
      </c>
      <c r="L210" s="112">
        <v>1.1540919999999999</v>
      </c>
      <c r="M210" s="91" t="s">
        <v>1458</v>
      </c>
      <c r="N210" s="112">
        <v>504487.46177220001</v>
      </c>
      <c r="O210" s="98" t="s">
        <v>1595</v>
      </c>
    </row>
    <row r="211" spans="1:15" ht="25.5" x14ac:dyDescent="0.25">
      <c r="A211" s="97" t="s">
        <v>1653</v>
      </c>
      <c r="B211" s="92" t="s">
        <v>76</v>
      </c>
      <c r="C211" s="92" t="s">
        <v>1654</v>
      </c>
      <c r="D211" s="92" t="s">
        <v>262</v>
      </c>
      <c r="E211" s="93" t="s">
        <v>103</v>
      </c>
      <c r="F211" s="91" t="s">
        <v>1655</v>
      </c>
      <c r="G211" s="91" t="s">
        <v>183</v>
      </c>
      <c r="H211" s="91" t="s">
        <v>1656</v>
      </c>
      <c r="I211" s="91" t="s">
        <v>183</v>
      </c>
      <c r="J211" s="91" t="s">
        <v>545</v>
      </c>
      <c r="K211" s="91" t="s">
        <v>183</v>
      </c>
      <c r="L211" s="112">
        <v>1.0468690030000001</v>
      </c>
      <c r="M211" s="91" t="s">
        <v>1458</v>
      </c>
      <c r="N211" s="112">
        <v>504488.50864120002</v>
      </c>
      <c r="O211" s="98" t="s">
        <v>1595</v>
      </c>
    </row>
    <row r="212" spans="1:15" x14ac:dyDescent="0.25">
      <c r="A212" s="97" t="s">
        <v>1657</v>
      </c>
      <c r="B212" s="92" t="s">
        <v>106</v>
      </c>
      <c r="C212" s="92" t="s">
        <v>1658</v>
      </c>
      <c r="D212" s="92" t="s">
        <v>193</v>
      </c>
      <c r="E212" s="93" t="s">
        <v>108</v>
      </c>
      <c r="F212" s="91" t="s">
        <v>1659</v>
      </c>
      <c r="G212" s="91" t="s">
        <v>183</v>
      </c>
      <c r="H212" s="91" t="s">
        <v>1660</v>
      </c>
      <c r="I212" s="91" t="s">
        <v>183</v>
      </c>
      <c r="J212" s="91" t="s">
        <v>555</v>
      </c>
      <c r="K212" s="91" t="s">
        <v>183</v>
      </c>
      <c r="L212" s="112">
        <v>1.0001376</v>
      </c>
      <c r="M212" s="91" t="s">
        <v>1458</v>
      </c>
      <c r="N212" s="112">
        <v>504489.50877880002</v>
      </c>
      <c r="O212" s="98" t="s">
        <v>1595</v>
      </c>
    </row>
    <row r="213" spans="1:15" x14ac:dyDescent="0.25">
      <c r="A213" s="97" t="s">
        <v>1661</v>
      </c>
      <c r="B213" s="92" t="s">
        <v>106</v>
      </c>
      <c r="C213" s="92" t="s">
        <v>1662</v>
      </c>
      <c r="D213" s="92" t="s">
        <v>193</v>
      </c>
      <c r="E213" s="93" t="s">
        <v>108</v>
      </c>
      <c r="F213" s="91" t="s">
        <v>1663</v>
      </c>
      <c r="G213" s="91" t="s">
        <v>183</v>
      </c>
      <c r="H213" s="91" t="s">
        <v>1664</v>
      </c>
      <c r="I213" s="91" t="s">
        <v>183</v>
      </c>
      <c r="J213" s="91" t="s">
        <v>904</v>
      </c>
      <c r="K213" s="91" t="s">
        <v>183</v>
      </c>
      <c r="L213" s="112">
        <v>0.94864000000000004</v>
      </c>
      <c r="M213" s="91" t="s">
        <v>1458</v>
      </c>
      <c r="N213" s="112">
        <v>504490.45741879998</v>
      </c>
      <c r="O213" s="98" t="s">
        <v>1595</v>
      </c>
    </row>
    <row r="214" spans="1:15" x14ac:dyDescent="0.25">
      <c r="A214" s="97" t="s">
        <v>1665</v>
      </c>
      <c r="B214" s="92" t="s">
        <v>76</v>
      </c>
      <c r="C214" s="92" t="s">
        <v>1666</v>
      </c>
      <c r="D214" s="92" t="s">
        <v>364</v>
      </c>
      <c r="E214" s="93" t="s">
        <v>187</v>
      </c>
      <c r="F214" s="91" t="s">
        <v>1667</v>
      </c>
      <c r="G214" s="91" t="s">
        <v>183</v>
      </c>
      <c r="H214" s="91" t="s">
        <v>856</v>
      </c>
      <c r="I214" s="91" t="s">
        <v>183</v>
      </c>
      <c r="J214" s="91" t="s">
        <v>1668</v>
      </c>
      <c r="K214" s="91" t="s">
        <v>183</v>
      </c>
      <c r="L214" s="112">
        <v>0.89130201600000003</v>
      </c>
      <c r="M214" s="91" t="s">
        <v>1458</v>
      </c>
      <c r="N214" s="112">
        <v>504491.34872080002</v>
      </c>
      <c r="O214" s="98" t="s">
        <v>1595</v>
      </c>
    </row>
    <row r="215" spans="1:15" ht="25.5" x14ac:dyDescent="0.25">
      <c r="A215" s="97" t="s">
        <v>1669</v>
      </c>
      <c r="B215" s="92" t="s">
        <v>76</v>
      </c>
      <c r="C215" s="92" t="s">
        <v>1670</v>
      </c>
      <c r="D215" s="92" t="s">
        <v>262</v>
      </c>
      <c r="E215" s="93" t="s">
        <v>103</v>
      </c>
      <c r="F215" s="91" t="s">
        <v>1671</v>
      </c>
      <c r="G215" s="91" t="s">
        <v>183</v>
      </c>
      <c r="H215" s="91" t="s">
        <v>1672</v>
      </c>
      <c r="I215" s="91" t="s">
        <v>183</v>
      </c>
      <c r="J215" s="91" t="s">
        <v>574</v>
      </c>
      <c r="K215" s="91" t="s">
        <v>183</v>
      </c>
      <c r="L215" s="112">
        <v>0.74674417599999998</v>
      </c>
      <c r="M215" s="91" t="s">
        <v>1458</v>
      </c>
      <c r="N215" s="112">
        <v>504492.09546500002</v>
      </c>
      <c r="O215" s="98" t="s">
        <v>1595</v>
      </c>
    </row>
    <row r="216" spans="1:15" x14ac:dyDescent="0.25">
      <c r="A216" s="97" t="s">
        <v>246</v>
      </c>
      <c r="B216" s="92" t="s">
        <v>54</v>
      </c>
      <c r="C216" s="92" t="s">
        <v>247</v>
      </c>
      <c r="D216" s="92" t="s">
        <v>193</v>
      </c>
      <c r="E216" s="93" t="s">
        <v>103</v>
      </c>
      <c r="F216" s="91" t="s">
        <v>1673</v>
      </c>
      <c r="G216" s="91" t="s">
        <v>183</v>
      </c>
      <c r="H216" s="91" t="s">
        <v>1674</v>
      </c>
      <c r="I216" s="91" t="s">
        <v>183</v>
      </c>
      <c r="J216" s="91" t="s">
        <v>1675</v>
      </c>
      <c r="K216" s="91" t="s">
        <v>183</v>
      </c>
      <c r="L216" s="112">
        <v>0.73199999999999998</v>
      </c>
      <c r="M216" s="91" t="s">
        <v>1458</v>
      </c>
      <c r="N216" s="112">
        <v>504492.82746499998</v>
      </c>
      <c r="O216" s="98" t="s">
        <v>1595</v>
      </c>
    </row>
    <row r="217" spans="1:15" x14ac:dyDescent="0.25">
      <c r="A217" s="97" t="s">
        <v>1676</v>
      </c>
      <c r="B217" s="92" t="s">
        <v>106</v>
      </c>
      <c r="C217" s="92" t="s">
        <v>1677</v>
      </c>
      <c r="D217" s="92" t="s">
        <v>193</v>
      </c>
      <c r="E217" s="93" t="s">
        <v>108</v>
      </c>
      <c r="F217" s="91" t="s">
        <v>1608</v>
      </c>
      <c r="G217" s="91" t="s">
        <v>183</v>
      </c>
      <c r="H217" s="91" t="s">
        <v>1678</v>
      </c>
      <c r="I217" s="91" t="s">
        <v>183</v>
      </c>
      <c r="J217" s="91" t="s">
        <v>1679</v>
      </c>
      <c r="K217" s="91" t="s">
        <v>183</v>
      </c>
      <c r="L217" s="112">
        <v>0.71975833600000005</v>
      </c>
      <c r="M217" s="91" t="s">
        <v>1458</v>
      </c>
      <c r="N217" s="112">
        <v>504493.54722329997</v>
      </c>
      <c r="O217" s="98" t="s">
        <v>1680</v>
      </c>
    </row>
    <row r="218" spans="1:15" ht="25.5" x14ac:dyDescent="0.25">
      <c r="A218" s="97" t="s">
        <v>1681</v>
      </c>
      <c r="B218" s="92" t="s">
        <v>76</v>
      </c>
      <c r="C218" s="92" t="s">
        <v>1682</v>
      </c>
      <c r="D218" s="92" t="s">
        <v>193</v>
      </c>
      <c r="E218" s="93" t="s">
        <v>103</v>
      </c>
      <c r="F218" s="91" t="s">
        <v>1683</v>
      </c>
      <c r="G218" s="91" t="s">
        <v>183</v>
      </c>
      <c r="H218" s="91" t="s">
        <v>1684</v>
      </c>
      <c r="I218" s="91" t="s">
        <v>183</v>
      </c>
      <c r="J218" s="91" t="s">
        <v>1685</v>
      </c>
      <c r="K218" s="91" t="s">
        <v>183</v>
      </c>
      <c r="L218" s="112">
        <v>0.67703592000000001</v>
      </c>
      <c r="M218" s="91" t="s">
        <v>1458</v>
      </c>
      <c r="N218" s="112">
        <v>504494.22425919998</v>
      </c>
      <c r="O218" s="98" t="s">
        <v>1680</v>
      </c>
    </row>
    <row r="219" spans="1:15" x14ac:dyDescent="0.25">
      <c r="A219" s="97" t="s">
        <v>1686</v>
      </c>
      <c r="B219" s="92" t="s">
        <v>106</v>
      </c>
      <c r="C219" s="92" t="s">
        <v>1687</v>
      </c>
      <c r="D219" s="92" t="s">
        <v>193</v>
      </c>
      <c r="E219" s="93" t="s">
        <v>108</v>
      </c>
      <c r="F219" s="91" t="s">
        <v>1688</v>
      </c>
      <c r="G219" s="91" t="s">
        <v>183</v>
      </c>
      <c r="H219" s="91" t="s">
        <v>1689</v>
      </c>
      <c r="I219" s="91" t="s">
        <v>183</v>
      </c>
      <c r="J219" s="91" t="s">
        <v>1690</v>
      </c>
      <c r="K219" s="91" t="s">
        <v>183</v>
      </c>
      <c r="L219" s="112">
        <v>0.63084560000000001</v>
      </c>
      <c r="M219" s="91" t="s">
        <v>1458</v>
      </c>
      <c r="N219" s="112">
        <v>504494.85510480002</v>
      </c>
      <c r="O219" s="98" t="s">
        <v>1680</v>
      </c>
    </row>
    <row r="220" spans="1:15" x14ac:dyDescent="0.25">
      <c r="A220" s="97" t="s">
        <v>1691</v>
      </c>
      <c r="B220" s="92" t="s">
        <v>106</v>
      </c>
      <c r="C220" s="92" t="s">
        <v>1692</v>
      </c>
      <c r="D220" s="92" t="s">
        <v>193</v>
      </c>
      <c r="E220" s="93" t="s">
        <v>1693</v>
      </c>
      <c r="F220" s="91" t="s">
        <v>1527</v>
      </c>
      <c r="G220" s="91" t="s">
        <v>183</v>
      </c>
      <c r="H220" s="91" t="s">
        <v>1539</v>
      </c>
      <c r="I220" s="91" t="s">
        <v>183</v>
      </c>
      <c r="J220" s="91" t="s">
        <v>1694</v>
      </c>
      <c r="K220" s="91" t="s">
        <v>183</v>
      </c>
      <c r="L220" s="112">
        <v>0.60228431999999998</v>
      </c>
      <c r="M220" s="91" t="s">
        <v>1458</v>
      </c>
      <c r="N220" s="112">
        <v>504495.45738909999</v>
      </c>
      <c r="O220" s="98" t="s">
        <v>1680</v>
      </c>
    </row>
    <row r="221" spans="1:15" x14ac:dyDescent="0.25">
      <c r="A221" s="97" t="s">
        <v>1695</v>
      </c>
      <c r="B221" s="92" t="s">
        <v>76</v>
      </c>
      <c r="C221" s="92" t="s">
        <v>1696</v>
      </c>
      <c r="D221" s="92" t="s">
        <v>193</v>
      </c>
      <c r="E221" s="93" t="s">
        <v>196</v>
      </c>
      <c r="F221" s="91" t="s">
        <v>1697</v>
      </c>
      <c r="G221" s="91" t="s">
        <v>183</v>
      </c>
      <c r="H221" s="91" t="s">
        <v>1698</v>
      </c>
      <c r="I221" s="91" t="s">
        <v>183</v>
      </c>
      <c r="J221" s="91" t="s">
        <v>1699</v>
      </c>
      <c r="K221" s="91" t="s">
        <v>183</v>
      </c>
      <c r="L221" s="112">
        <v>0.57972970000000001</v>
      </c>
      <c r="M221" s="91" t="s">
        <v>1458</v>
      </c>
      <c r="N221" s="112">
        <v>504496.03711879998</v>
      </c>
      <c r="O221" s="98" t="s">
        <v>1680</v>
      </c>
    </row>
    <row r="222" spans="1:15" x14ac:dyDescent="0.25">
      <c r="A222" s="97" t="s">
        <v>1700</v>
      </c>
      <c r="B222" s="92" t="s">
        <v>106</v>
      </c>
      <c r="C222" s="92" t="s">
        <v>1701</v>
      </c>
      <c r="D222" s="92" t="s">
        <v>193</v>
      </c>
      <c r="E222" s="93" t="s">
        <v>108</v>
      </c>
      <c r="F222" s="91" t="s">
        <v>1702</v>
      </c>
      <c r="G222" s="91" t="s">
        <v>183</v>
      </c>
      <c r="H222" s="91" t="s">
        <v>1703</v>
      </c>
      <c r="I222" s="91" t="s">
        <v>183</v>
      </c>
      <c r="J222" s="91" t="s">
        <v>1704</v>
      </c>
      <c r="K222" s="91" t="s">
        <v>183</v>
      </c>
      <c r="L222" s="112">
        <v>0.52076639999999996</v>
      </c>
      <c r="M222" s="91" t="s">
        <v>1458</v>
      </c>
      <c r="N222" s="112">
        <v>504496.55788520002</v>
      </c>
      <c r="O222" s="98" t="s">
        <v>1680</v>
      </c>
    </row>
    <row r="223" spans="1:15" x14ac:dyDescent="0.25">
      <c r="A223" s="97" t="s">
        <v>1705</v>
      </c>
      <c r="B223" s="92" t="s">
        <v>106</v>
      </c>
      <c r="C223" s="92" t="s">
        <v>1706</v>
      </c>
      <c r="D223" s="92" t="s">
        <v>193</v>
      </c>
      <c r="E223" s="93" t="s">
        <v>108</v>
      </c>
      <c r="F223" s="91" t="s">
        <v>1663</v>
      </c>
      <c r="G223" s="91" t="s">
        <v>183</v>
      </c>
      <c r="H223" s="91" t="s">
        <v>1707</v>
      </c>
      <c r="I223" s="91" t="s">
        <v>183</v>
      </c>
      <c r="J223" s="91" t="s">
        <v>1708</v>
      </c>
      <c r="K223" s="91" t="s">
        <v>183</v>
      </c>
      <c r="L223" s="112">
        <v>0.49575680000000005</v>
      </c>
      <c r="M223" s="91" t="s">
        <v>1458</v>
      </c>
      <c r="N223" s="112">
        <v>504497.05364200001</v>
      </c>
      <c r="O223" s="98" t="s">
        <v>1680</v>
      </c>
    </row>
    <row r="224" spans="1:15" ht="25.5" x14ac:dyDescent="0.25">
      <c r="A224" s="97" t="s">
        <v>1709</v>
      </c>
      <c r="B224" s="92" t="s">
        <v>54</v>
      </c>
      <c r="C224" s="92" t="s">
        <v>1647</v>
      </c>
      <c r="D224" s="92" t="s">
        <v>262</v>
      </c>
      <c r="E224" s="93" t="s">
        <v>187</v>
      </c>
      <c r="F224" s="91" t="s">
        <v>1382</v>
      </c>
      <c r="G224" s="91" t="s">
        <v>183</v>
      </c>
      <c r="H224" s="91" t="s">
        <v>1648</v>
      </c>
      <c r="I224" s="91" t="s">
        <v>183</v>
      </c>
      <c r="J224" s="91" t="s">
        <v>1710</v>
      </c>
      <c r="K224" s="91" t="s">
        <v>183</v>
      </c>
      <c r="L224" s="112">
        <v>0.47749950000000002</v>
      </c>
      <c r="M224" s="91" t="s">
        <v>1458</v>
      </c>
      <c r="N224" s="112">
        <v>504497.53114149999</v>
      </c>
      <c r="O224" s="98" t="s">
        <v>1680</v>
      </c>
    </row>
    <row r="225" spans="1:15" x14ac:dyDescent="0.25">
      <c r="A225" s="97" t="s">
        <v>1711</v>
      </c>
      <c r="B225" s="92" t="s">
        <v>106</v>
      </c>
      <c r="C225" s="92" t="s">
        <v>1712</v>
      </c>
      <c r="D225" s="92" t="s">
        <v>193</v>
      </c>
      <c r="E225" s="93" t="s">
        <v>108</v>
      </c>
      <c r="F225" s="91" t="s">
        <v>1713</v>
      </c>
      <c r="G225" s="91" t="s">
        <v>183</v>
      </c>
      <c r="H225" s="91" t="s">
        <v>1714</v>
      </c>
      <c r="I225" s="91" t="s">
        <v>183</v>
      </c>
      <c r="J225" s="91" t="s">
        <v>1182</v>
      </c>
      <c r="K225" s="91" t="s">
        <v>183</v>
      </c>
      <c r="L225" s="112">
        <v>0.40531999200000002</v>
      </c>
      <c r="M225" s="91" t="s">
        <v>1458</v>
      </c>
      <c r="N225" s="112">
        <v>504497.93646150001</v>
      </c>
      <c r="O225" s="98" t="s">
        <v>1680</v>
      </c>
    </row>
    <row r="226" spans="1:15" ht="25.5" x14ac:dyDescent="0.25">
      <c r="A226" s="97" t="s">
        <v>337</v>
      </c>
      <c r="B226" s="92" t="s">
        <v>76</v>
      </c>
      <c r="C226" s="92" t="s">
        <v>338</v>
      </c>
      <c r="D226" s="92" t="s">
        <v>193</v>
      </c>
      <c r="E226" s="93" t="s">
        <v>12</v>
      </c>
      <c r="F226" s="91" t="s">
        <v>1715</v>
      </c>
      <c r="G226" s="91" t="s">
        <v>183</v>
      </c>
      <c r="H226" s="91" t="s">
        <v>1716</v>
      </c>
      <c r="I226" s="91" t="s">
        <v>183</v>
      </c>
      <c r="J226" s="91" t="s">
        <v>1717</v>
      </c>
      <c r="K226" s="91" t="s">
        <v>183</v>
      </c>
      <c r="L226" s="112">
        <v>0.30625233600000001</v>
      </c>
      <c r="M226" s="91" t="s">
        <v>1458</v>
      </c>
      <c r="N226" s="112">
        <v>504498.24271379999</v>
      </c>
      <c r="O226" s="98" t="s">
        <v>1680</v>
      </c>
    </row>
    <row r="227" spans="1:15" x14ac:dyDescent="0.25">
      <c r="A227" s="97" t="s">
        <v>1718</v>
      </c>
      <c r="B227" s="92" t="s">
        <v>106</v>
      </c>
      <c r="C227" s="92" t="s">
        <v>1719</v>
      </c>
      <c r="D227" s="92" t="s">
        <v>193</v>
      </c>
      <c r="E227" s="93" t="s">
        <v>108</v>
      </c>
      <c r="F227" s="91" t="s">
        <v>1720</v>
      </c>
      <c r="G227" s="91" t="s">
        <v>183</v>
      </c>
      <c r="H227" s="91" t="s">
        <v>1721</v>
      </c>
      <c r="I227" s="91" t="s">
        <v>183</v>
      </c>
      <c r="J227" s="91" t="s">
        <v>1575</v>
      </c>
      <c r="K227" s="91" t="s">
        <v>183</v>
      </c>
      <c r="L227" s="112">
        <v>0.28085164800000001</v>
      </c>
      <c r="M227" s="91" t="s">
        <v>1458</v>
      </c>
      <c r="N227" s="112">
        <v>504498.52356539998</v>
      </c>
      <c r="O227" s="98" t="s">
        <v>1680</v>
      </c>
    </row>
    <row r="228" spans="1:15" x14ac:dyDescent="0.25">
      <c r="A228" s="97" t="s">
        <v>1722</v>
      </c>
      <c r="B228" s="92" t="s">
        <v>106</v>
      </c>
      <c r="C228" s="92" t="s">
        <v>1723</v>
      </c>
      <c r="D228" s="92" t="s">
        <v>193</v>
      </c>
      <c r="E228" s="93" t="s">
        <v>108</v>
      </c>
      <c r="F228" s="91" t="s">
        <v>1724</v>
      </c>
      <c r="G228" s="91" t="s">
        <v>183</v>
      </c>
      <c r="H228" s="91" t="s">
        <v>1725</v>
      </c>
      <c r="I228" s="91" t="s">
        <v>183</v>
      </c>
      <c r="J228" s="91" t="s">
        <v>1726</v>
      </c>
      <c r="K228" s="91" t="s">
        <v>183</v>
      </c>
      <c r="L228" s="112">
        <v>0.13567399999999999</v>
      </c>
      <c r="M228" s="91" t="s">
        <v>1458</v>
      </c>
      <c r="N228" s="112">
        <v>504498.6592394</v>
      </c>
      <c r="O228" s="98" t="s">
        <v>1680</v>
      </c>
    </row>
    <row r="229" spans="1:15" x14ac:dyDescent="0.25">
      <c r="A229" s="97" t="s">
        <v>1727</v>
      </c>
      <c r="B229" s="92" t="s">
        <v>106</v>
      </c>
      <c r="C229" s="92" t="s">
        <v>1728</v>
      </c>
      <c r="D229" s="92" t="s">
        <v>193</v>
      </c>
      <c r="E229" s="93" t="s">
        <v>108</v>
      </c>
      <c r="F229" s="91" t="s">
        <v>1724</v>
      </c>
      <c r="G229" s="91" t="s">
        <v>183</v>
      </c>
      <c r="H229" s="91" t="s">
        <v>1729</v>
      </c>
      <c r="I229" s="91" t="s">
        <v>183</v>
      </c>
      <c r="J229" s="91" t="s">
        <v>1472</v>
      </c>
      <c r="K229" s="91" t="s">
        <v>183</v>
      </c>
      <c r="L229" s="112">
        <v>7.7338799999999999E-2</v>
      </c>
      <c r="M229" s="91" t="s">
        <v>1458</v>
      </c>
      <c r="N229" s="112">
        <v>504498.73657820001</v>
      </c>
      <c r="O229" s="98" t="s">
        <v>1680</v>
      </c>
    </row>
    <row r="230" spans="1:15" ht="25.5" x14ac:dyDescent="0.25">
      <c r="A230" s="97" t="s">
        <v>1730</v>
      </c>
      <c r="B230" s="92" t="s">
        <v>76</v>
      </c>
      <c r="C230" s="92" t="s">
        <v>1731</v>
      </c>
      <c r="D230" s="92" t="s">
        <v>262</v>
      </c>
      <c r="E230" s="93" t="s">
        <v>103</v>
      </c>
      <c r="F230" s="91" t="s">
        <v>1732</v>
      </c>
      <c r="G230" s="91" t="s">
        <v>183</v>
      </c>
      <c r="H230" s="91" t="s">
        <v>1733</v>
      </c>
      <c r="I230" s="91" t="s">
        <v>183</v>
      </c>
      <c r="J230" s="91" t="s">
        <v>1734</v>
      </c>
      <c r="K230" s="91" t="s">
        <v>183</v>
      </c>
      <c r="L230" s="112">
        <v>3.9359320000000003E-2</v>
      </c>
      <c r="M230" s="91" t="s">
        <v>1458</v>
      </c>
      <c r="N230" s="112">
        <v>504498.7759375</v>
      </c>
      <c r="O230" s="98" t="s">
        <v>1680</v>
      </c>
    </row>
    <row r="231" spans="1:15" ht="26.25" thickBot="1" x14ac:dyDescent="0.3">
      <c r="A231" s="99" t="s">
        <v>1735</v>
      </c>
      <c r="B231" s="100" t="s">
        <v>76</v>
      </c>
      <c r="C231" s="100" t="s">
        <v>1736</v>
      </c>
      <c r="D231" s="100" t="s">
        <v>193</v>
      </c>
      <c r="E231" s="101" t="s">
        <v>103</v>
      </c>
      <c r="F231" s="102" t="s">
        <v>1737</v>
      </c>
      <c r="G231" s="102" t="s">
        <v>183</v>
      </c>
      <c r="H231" s="102" t="s">
        <v>1738</v>
      </c>
      <c r="I231" s="102" t="s">
        <v>183</v>
      </c>
      <c r="J231" s="102" t="s">
        <v>1648</v>
      </c>
      <c r="K231" s="102" t="s">
        <v>183</v>
      </c>
      <c r="L231" s="117">
        <v>1.2619903999999999E-2</v>
      </c>
      <c r="M231" s="102" t="s">
        <v>1458</v>
      </c>
      <c r="N231" s="117">
        <v>504498.7885574</v>
      </c>
      <c r="O231" s="103" t="s">
        <v>1680</v>
      </c>
    </row>
    <row r="232" spans="1:15" x14ac:dyDescent="0.25">
      <c r="A232" s="57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9"/>
    </row>
    <row r="233" spans="1:15" x14ac:dyDescent="0.25">
      <c r="A233" s="118"/>
      <c r="B233" s="119"/>
      <c r="C233" s="119"/>
      <c r="D233" s="119"/>
      <c r="E233" s="119"/>
      <c r="F233" s="119"/>
      <c r="G233" s="119"/>
      <c r="H233" s="119"/>
      <c r="I233" s="119"/>
      <c r="J233" s="119"/>
      <c r="K233" s="119"/>
      <c r="L233" s="312" t="s">
        <v>1739</v>
      </c>
      <c r="M233" s="312"/>
      <c r="N233" s="312"/>
      <c r="O233" s="305"/>
    </row>
    <row r="234" spans="1:15" x14ac:dyDescent="0.25">
      <c r="A234" s="118"/>
      <c r="B234" s="119"/>
      <c r="C234" s="119"/>
      <c r="D234" s="119"/>
      <c r="E234" s="119"/>
      <c r="F234" s="119"/>
      <c r="G234" s="119"/>
      <c r="H234" s="119"/>
      <c r="I234" s="119"/>
      <c r="J234" s="119"/>
      <c r="K234" s="119"/>
      <c r="L234" s="312" t="s">
        <v>262</v>
      </c>
      <c r="M234" s="312"/>
      <c r="N234" s="312"/>
      <c r="O234" s="120" t="s">
        <v>1740</v>
      </c>
    </row>
    <row r="235" spans="1:15" x14ac:dyDescent="0.25">
      <c r="A235" s="118"/>
      <c r="B235" s="119"/>
      <c r="C235" s="119"/>
      <c r="D235" s="119"/>
      <c r="E235" s="119"/>
      <c r="F235" s="119"/>
      <c r="G235" s="119"/>
      <c r="H235" s="119"/>
      <c r="I235" s="119"/>
      <c r="J235" s="119"/>
      <c r="K235" s="119"/>
      <c r="L235" s="312" t="s">
        <v>1741</v>
      </c>
      <c r="M235" s="312"/>
      <c r="N235" s="312"/>
      <c r="O235" s="120" t="s">
        <v>1742</v>
      </c>
    </row>
    <row r="236" spans="1:15" x14ac:dyDescent="0.25">
      <c r="A236" s="118"/>
      <c r="B236" s="119"/>
      <c r="C236" s="119"/>
      <c r="D236" s="119"/>
      <c r="E236" s="119"/>
      <c r="F236" s="119"/>
      <c r="G236" s="119"/>
      <c r="H236" s="119"/>
      <c r="I236" s="119"/>
      <c r="J236" s="119"/>
      <c r="K236" s="119"/>
      <c r="L236" s="312" t="s">
        <v>364</v>
      </c>
      <c r="M236" s="312"/>
      <c r="N236" s="312"/>
      <c r="O236" s="120" t="s">
        <v>1743</v>
      </c>
    </row>
    <row r="237" spans="1:15" x14ac:dyDescent="0.25">
      <c r="A237" s="118"/>
      <c r="B237" s="119"/>
      <c r="C237" s="119"/>
      <c r="D237" s="119"/>
      <c r="E237" s="119"/>
      <c r="F237" s="119"/>
      <c r="G237" s="119"/>
      <c r="H237" s="119"/>
      <c r="I237" s="119"/>
      <c r="J237" s="119"/>
      <c r="K237" s="119"/>
      <c r="L237" s="312" t="s">
        <v>193</v>
      </c>
      <c r="M237" s="312"/>
      <c r="N237" s="312"/>
      <c r="O237" s="120" t="s">
        <v>1744</v>
      </c>
    </row>
    <row r="238" spans="1:15" x14ac:dyDescent="0.25">
      <c r="A238" s="118"/>
      <c r="B238" s="119"/>
      <c r="C238" s="119"/>
      <c r="D238" s="119"/>
      <c r="E238" s="119"/>
      <c r="F238" s="119"/>
      <c r="G238" s="119"/>
      <c r="H238" s="119"/>
      <c r="I238" s="119"/>
      <c r="J238" s="119"/>
      <c r="K238" s="119"/>
      <c r="L238" s="312" t="s">
        <v>747</v>
      </c>
      <c r="M238" s="312"/>
      <c r="N238" s="312"/>
      <c r="O238" s="120" t="s">
        <v>1745</v>
      </c>
    </row>
    <row r="239" spans="1:15" x14ac:dyDescent="0.25">
      <c r="A239" s="118"/>
      <c r="B239" s="119"/>
      <c r="C239" s="119"/>
      <c r="D239" s="119"/>
      <c r="E239" s="119"/>
      <c r="F239" s="119"/>
      <c r="G239" s="119"/>
      <c r="H239" s="119"/>
      <c r="I239" s="119"/>
      <c r="J239" s="119"/>
      <c r="K239" s="119"/>
      <c r="L239" s="312" t="s">
        <v>1066</v>
      </c>
      <c r="M239" s="312"/>
      <c r="N239" s="312"/>
      <c r="O239" s="120" t="s">
        <v>1746</v>
      </c>
    </row>
    <row r="240" spans="1:15" x14ac:dyDescent="0.25">
      <c r="A240" s="118"/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312" t="s">
        <v>1747</v>
      </c>
      <c r="M240" s="312"/>
      <c r="N240" s="312"/>
      <c r="O240" s="120" t="s">
        <v>1742</v>
      </c>
    </row>
    <row r="241" spans="1:15" x14ac:dyDescent="0.25">
      <c r="A241" s="118"/>
      <c r="B241" s="119"/>
      <c r="C241" s="119"/>
      <c r="D241" s="119"/>
      <c r="E241" s="119"/>
      <c r="F241" s="119"/>
      <c r="G241" s="119"/>
      <c r="H241" s="119"/>
      <c r="I241" s="119"/>
      <c r="J241" s="119"/>
      <c r="K241" s="119"/>
      <c r="L241" s="312" t="s">
        <v>1748</v>
      </c>
      <c r="M241" s="312"/>
      <c r="N241" s="312"/>
      <c r="O241" s="120" t="s">
        <v>1742</v>
      </c>
    </row>
    <row r="242" spans="1:15" x14ac:dyDescent="0.25">
      <c r="A242" s="118"/>
      <c r="B242" s="119"/>
      <c r="C242" s="119"/>
      <c r="D242" s="119"/>
      <c r="E242" s="119"/>
      <c r="F242" s="119"/>
      <c r="G242" s="119"/>
      <c r="H242" s="119"/>
      <c r="I242" s="119"/>
      <c r="J242" s="119"/>
      <c r="K242" s="119"/>
      <c r="L242" s="312" t="s">
        <v>1749</v>
      </c>
      <c r="M242" s="312"/>
      <c r="N242" s="312"/>
      <c r="O242" s="120" t="s">
        <v>1742</v>
      </c>
    </row>
    <row r="243" spans="1:15" ht="15.75" thickBot="1" x14ac:dyDescent="0.3">
      <c r="A243" s="121"/>
      <c r="B243" s="122"/>
      <c r="C243" s="122"/>
      <c r="D243" s="122"/>
      <c r="E243" s="122"/>
      <c r="F243" s="122"/>
      <c r="G243" s="122"/>
      <c r="H243" s="122"/>
      <c r="I243" s="122"/>
      <c r="J243" s="122"/>
      <c r="K243" s="122"/>
      <c r="L243" s="313" t="s">
        <v>674</v>
      </c>
      <c r="M243" s="313"/>
      <c r="N243" s="313"/>
      <c r="O243" s="123" t="s">
        <v>1750</v>
      </c>
    </row>
    <row r="244" spans="1:15" ht="15.75" thickBot="1" x14ac:dyDescent="0.3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</row>
    <row r="245" spans="1:15" x14ac:dyDescent="0.25">
      <c r="A245" s="205"/>
      <c r="B245" s="205"/>
      <c r="C245" s="205"/>
      <c r="D245" s="22"/>
      <c r="E245" s="23"/>
      <c r="F245" s="23"/>
      <c r="G245" s="23"/>
      <c r="H245" s="23"/>
      <c r="I245" s="23"/>
      <c r="J245" s="23"/>
      <c r="K245" s="314" t="s">
        <v>177</v>
      </c>
      <c r="L245" s="315"/>
      <c r="M245" s="316">
        <v>392703.89</v>
      </c>
      <c r="N245" s="315"/>
      <c r="O245" s="317"/>
    </row>
    <row r="246" spans="1:15" ht="15.75" thickBot="1" x14ac:dyDescent="0.3">
      <c r="A246" s="205"/>
      <c r="B246" s="205"/>
      <c r="C246" s="205"/>
      <c r="D246" s="22"/>
      <c r="E246" s="23"/>
      <c r="F246" s="23"/>
      <c r="G246" s="23"/>
      <c r="H246" s="23"/>
      <c r="I246" s="23"/>
      <c r="J246" s="23"/>
      <c r="K246" s="206" t="s">
        <v>178</v>
      </c>
      <c r="L246" s="207"/>
      <c r="M246" s="208">
        <v>111713.88</v>
      </c>
      <c r="N246" s="207"/>
      <c r="O246" s="209"/>
    </row>
    <row r="247" spans="1:15" ht="18.75" thickBot="1" x14ac:dyDescent="0.3">
      <c r="A247" s="205"/>
      <c r="B247" s="205"/>
      <c r="C247" s="205"/>
      <c r="D247" s="22"/>
      <c r="E247" s="23"/>
      <c r="F247" s="23"/>
      <c r="G247" s="23"/>
      <c r="H247" s="23"/>
      <c r="I247" s="23"/>
      <c r="J247" s="23"/>
      <c r="K247" s="318" t="s">
        <v>179</v>
      </c>
      <c r="L247" s="319"/>
      <c r="M247" s="320">
        <v>504417.77</v>
      </c>
      <c r="N247" s="319"/>
      <c r="O247" s="321"/>
    </row>
    <row r="248" spans="1:15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</row>
    <row r="249" spans="1:15" ht="15.75" thickBot="1" x14ac:dyDescent="0.3">
      <c r="A249" s="322"/>
      <c r="B249" s="323"/>
      <c r="C249" s="323"/>
      <c r="D249" s="323"/>
      <c r="E249" s="323"/>
      <c r="F249" s="323"/>
      <c r="G249" s="323"/>
      <c r="H249" s="323"/>
      <c r="I249" s="323"/>
      <c r="J249" s="323"/>
      <c r="K249" s="323"/>
      <c r="L249" s="323"/>
      <c r="M249" s="323"/>
      <c r="N249" s="323"/>
      <c r="O249" s="323"/>
    </row>
    <row r="250" spans="1:15" ht="58.9" customHeight="1" x14ac:dyDescent="0.25">
      <c r="A250" s="83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5"/>
    </row>
    <row r="251" spans="1:15" ht="14.45" customHeight="1" x14ac:dyDescent="0.25">
      <c r="A251" s="220" t="s">
        <v>30</v>
      </c>
      <c r="B251" s="249"/>
      <c r="C251" s="249"/>
      <c r="D251" s="249"/>
      <c r="E251" s="249"/>
      <c r="F251" s="249"/>
      <c r="G251" s="249"/>
      <c r="H251" s="249"/>
      <c r="I251" s="249"/>
      <c r="J251" s="249"/>
      <c r="K251" s="249"/>
      <c r="L251" s="249"/>
      <c r="M251" s="249"/>
      <c r="N251" s="249"/>
      <c r="O251" s="250"/>
    </row>
    <row r="252" spans="1:15" ht="18" x14ac:dyDescent="0.25">
      <c r="A252" s="210" t="s">
        <v>31</v>
      </c>
      <c r="B252" s="211"/>
      <c r="C252" s="211"/>
      <c r="D252" s="211"/>
      <c r="E252" s="211"/>
      <c r="F252" s="211"/>
      <c r="G252" s="211"/>
      <c r="H252" s="211"/>
      <c r="I252" s="211"/>
      <c r="J252" s="211"/>
      <c r="K252" s="211"/>
      <c r="L252" s="211"/>
      <c r="M252" s="211"/>
      <c r="N252" s="211"/>
      <c r="O252" s="212"/>
    </row>
    <row r="253" spans="1:15" ht="18" x14ac:dyDescent="0.25">
      <c r="A253" s="210" t="s">
        <v>32</v>
      </c>
      <c r="B253" s="211"/>
      <c r="C253" s="211"/>
      <c r="D253" s="211"/>
      <c r="E253" s="211"/>
      <c r="F253" s="211"/>
      <c r="G253" s="211"/>
      <c r="H253" s="211"/>
      <c r="I253" s="211"/>
      <c r="J253" s="211"/>
      <c r="K253" s="211"/>
      <c r="L253" s="211"/>
      <c r="M253" s="211"/>
      <c r="N253" s="211"/>
      <c r="O253" s="212"/>
    </row>
    <row r="254" spans="1:15" ht="18.75" thickBot="1" x14ac:dyDescent="0.3">
      <c r="A254" s="213" t="s">
        <v>33</v>
      </c>
      <c r="B254" s="214"/>
      <c r="C254" s="214"/>
      <c r="D254" s="214"/>
      <c r="E254" s="214"/>
      <c r="F254" s="214"/>
      <c r="G254" s="214"/>
      <c r="H254" s="214"/>
      <c r="I254" s="214"/>
      <c r="J254" s="214"/>
      <c r="K254" s="214"/>
      <c r="L254" s="214"/>
      <c r="M254" s="214"/>
      <c r="N254" s="214"/>
      <c r="O254" s="215"/>
    </row>
  </sheetData>
  <mergeCells count="41">
    <mergeCell ref="A252:O252"/>
    <mergeCell ref="A253:O253"/>
    <mergeCell ref="A254:O254"/>
    <mergeCell ref="A251:O251"/>
    <mergeCell ref="A247:C247"/>
    <mergeCell ref="K247:L247"/>
    <mergeCell ref="M247:O247"/>
    <mergeCell ref="A249:O249"/>
    <mergeCell ref="L243:N243"/>
    <mergeCell ref="A245:C245"/>
    <mergeCell ref="K245:L245"/>
    <mergeCell ref="M245:O245"/>
    <mergeCell ref="A246:C246"/>
    <mergeCell ref="K246:L246"/>
    <mergeCell ref="M246:O246"/>
    <mergeCell ref="L242:N242"/>
    <mergeCell ref="L233:O233"/>
    <mergeCell ref="L234:N234"/>
    <mergeCell ref="L235:N235"/>
    <mergeCell ref="L236:N236"/>
    <mergeCell ref="L237:N237"/>
    <mergeCell ref="L238:N238"/>
    <mergeCell ref="L239:N239"/>
    <mergeCell ref="L240:N240"/>
    <mergeCell ref="L241:N241"/>
    <mergeCell ref="O4:O5"/>
    <mergeCell ref="E1:G1"/>
    <mergeCell ref="H1:O1"/>
    <mergeCell ref="E2:G2"/>
    <mergeCell ref="H2:O2"/>
    <mergeCell ref="A3:O3"/>
    <mergeCell ref="A4:A5"/>
    <mergeCell ref="B4:B5"/>
    <mergeCell ref="C4:C5"/>
    <mergeCell ref="D4:D5"/>
    <mergeCell ref="E4:E5"/>
    <mergeCell ref="F4:G4"/>
    <mergeCell ref="H4:I4"/>
    <mergeCell ref="J4:L4"/>
    <mergeCell ref="M4:M5"/>
    <mergeCell ref="N4:N5"/>
  </mergeCells>
  <pageMargins left="0.511811024" right="0.511811024" top="0.78740157499999996" bottom="0.78740157499999996" header="0.31496062000000002" footer="0.31496062000000002"/>
  <pageSetup paperSize="9" scale="33" fitToHeight="0" orientation="portrait" r:id="rId1"/>
  <headerFooter>
    <oddHeader>&amp;L&amp;G&amp;C&amp;"-,Negrito"&amp;16
ARENA ENGENHARIA&amp;R&amp;G</oddHeader>
    <oddFooter xml:space="preserve">&amp;CCNPJ: 17.990.534/0001-05
Rua Diamante, nº08B, Cajazeiras, Itupiranga - Pará.
CEP 68.580-000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zoomScaleNormal="100" workbookViewId="0">
      <selection activeCell="G3" sqref="G3"/>
    </sheetView>
  </sheetViews>
  <sheetFormatPr defaultColWidth="8.85546875" defaultRowHeight="15" x14ac:dyDescent="0.25"/>
  <cols>
    <col min="1" max="1" width="11.140625" style="13" customWidth="1"/>
    <col min="2" max="2" width="60.5703125" style="13" customWidth="1"/>
    <col min="3" max="3" width="25.5703125" style="13" customWidth="1"/>
    <col min="4" max="6" width="15.5703125" style="13" customWidth="1"/>
    <col min="7" max="7" width="15.85546875" style="13" customWidth="1"/>
    <col min="8" max="8" width="10.85546875" style="13" hidden="1" customWidth="1"/>
    <col min="9" max="9" width="10.42578125" style="13" hidden="1" customWidth="1"/>
    <col min="10" max="10" width="9.85546875" style="13" hidden="1" customWidth="1"/>
    <col min="11" max="11" width="13.42578125" style="13" hidden="1" customWidth="1"/>
    <col min="12" max="12" width="9.5703125" style="13" hidden="1" customWidth="1"/>
    <col min="13" max="13" width="12.42578125" style="13" hidden="1" customWidth="1"/>
    <col min="14" max="14" width="8.5703125" style="13" hidden="1" customWidth="1"/>
    <col min="15" max="15" width="15" style="13" hidden="1" customWidth="1"/>
    <col min="16" max="16" width="11.5703125" style="13" hidden="1" customWidth="1"/>
    <col min="17" max="17" width="11.140625" style="13" hidden="1" customWidth="1"/>
    <col min="18" max="18" width="12.5703125" style="13" hidden="1" customWidth="1"/>
    <col min="19" max="19" width="7.5703125" style="13" hidden="1" customWidth="1"/>
    <col min="20" max="16384" width="8.85546875" style="13"/>
  </cols>
  <sheetData>
    <row r="1" spans="1:19" ht="19.5" thickBot="1" x14ac:dyDescent="0.3">
      <c r="A1" s="325" t="s">
        <v>1758</v>
      </c>
      <c r="B1" s="326"/>
      <c r="C1" s="326"/>
      <c r="D1" s="326"/>
      <c r="E1" s="326"/>
      <c r="F1" s="326"/>
      <c r="G1" s="327"/>
    </row>
    <row r="2" spans="1:19" ht="14.45" customHeight="1" x14ac:dyDescent="0.25">
      <c r="A2" s="328" t="s">
        <v>1759</v>
      </c>
      <c r="B2" s="330" t="str">
        <f>[1]SINTÉTICO!B3</f>
        <v>CONTRATAÇÃO DE EMPRESA DE ENGENHARIA PARA SERVIÇOS DE RECUPERAÇÃO DO GRAMADO E DRENAGEM DO CAMPO DO DISTRITO DE CAJAZEIRAS - ITUPIRANGA/PA</v>
      </c>
      <c r="C2" s="124" t="s">
        <v>2</v>
      </c>
      <c r="D2" s="125"/>
      <c r="E2" s="125"/>
      <c r="F2" s="126" t="s">
        <v>3</v>
      </c>
      <c r="G2" s="158" t="s">
        <v>4</v>
      </c>
    </row>
    <row r="3" spans="1:19" ht="85.9" customHeight="1" thickBot="1" x14ac:dyDescent="0.3">
      <c r="A3" s="329"/>
      <c r="B3" s="331"/>
      <c r="C3" s="127" t="str">
        <f>[1]SINTÉTICO!E4</f>
        <v xml:space="preserve">SINAPI - 02/2022 - Pará
SBC - 03/2022 - Pará
ORSE - 02/2022 - Sergipe
SEDOP - 02/2022 - Pará
</v>
      </c>
      <c r="D3" s="128"/>
      <c r="E3" s="128"/>
      <c r="F3" s="129">
        <v>0.28470000000000001</v>
      </c>
      <c r="G3" s="49" t="s">
        <v>1780</v>
      </c>
      <c r="I3" s="6" t="e">
        <f>[1]SINTÉTICO!#REF!</f>
        <v>#REF!</v>
      </c>
    </row>
    <row r="4" spans="1:19" ht="21" thickBot="1" x14ac:dyDescent="0.35">
      <c r="A4" s="223" t="s">
        <v>1751</v>
      </c>
      <c r="B4" s="332"/>
      <c r="C4" s="332"/>
      <c r="D4" s="332"/>
      <c r="E4" s="332"/>
      <c r="F4" s="332"/>
      <c r="G4" s="333"/>
    </row>
    <row r="5" spans="1:19" x14ac:dyDescent="0.25">
      <c r="A5" s="86" t="s">
        <v>40</v>
      </c>
      <c r="B5" s="95" t="s">
        <v>43</v>
      </c>
      <c r="C5" s="113" t="s">
        <v>1752</v>
      </c>
      <c r="D5" s="113" t="s">
        <v>1753</v>
      </c>
      <c r="E5" s="113" t="s">
        <v>1760</v>
      </c>
      <c r="F5" s="113" t="s">
        <v>1761</v>
      </c>
      <c r="G5" s="114" t="s">
        <v>1762</v>
      </c>
      <c r="I5" s="107"/>
      <c r="J5" s="130">
        <v>30</v>
      </c>
      <c r="L5" s="130">
        <v>60</v>
      </c>
      <c r="N5" s="130">
        <v>90</v>
      </c>
      <c r="P5" s="130">
        <v>120</v>
      </c>
    </row>
    <row r="6" spans="1:19" ht="26.25" thickBot="1" x14ac:dyDescent="0.3">
      <c r="A6" s="150" t="s">
        <v>50</v>
      </c>
      <c r="B6" s="140" t="str">
        <f>[1]SINTÉTICO!D7</f>
        <v>SERVIÇOS PRELIMINARES</v>
      </c>
      <c r="C6" s="141" t="s">
        <v>1777</v>
      </c>
      <c r="D6" s="142" t="s">
        <v>1777</v>
      </c>
      <c r="E6" s="141"/>
      <c r="F6" s="141"/>
      <c r="G6" s="151" t="s">
        <v>183</v>
      </c>
      <c r="H6" s="131" t="str">
        <f>B6</f>
        <v>SERVIÇOS PRELIMINARES</v>
      </c>
      <c r="I6" s="132">
        <f>[1]SINTÉTICO!I7</f>
        <v>18814.439999999999</v>
      </c>
      <c r="J6" s="133">
        <f>($I$6*K6)/$J$17</f>
        <v>18814.439999999999</v>
      </c>
      <c r="K6" s="134">
        <v>1</v>
      </c>
      <c r="L6" s="133">
        <f>($I$6*M6)/$J$17</f>
        <v>0</v>
      </c>
      <c r="M6" s="134"/>
      <c r="N6" s="133">
        <f>($I$6*O6)/$J$17</f>
        <v>0</v>
      </c>
      <c r="O6" s="134"/>
      <c r="P6" s="133">
        <f>($I$6*Q6)/$J$17</f>
        <v>0</v>
      </c>
      <c r="Q6" s="134"/>
      <c r="R6" s="135">
        <f>J6+L6+N6+P6</f>
        <v>18814.439999999999</v>
      </c>
      <c r="S6" s="136">
        <f>K6+M6+O6+Q6</f>
        <v>1</v>
      </c>
    </row>
    <row r="7" spans="1:19" ht="26.25" thickTop="1" thickBot="1" x14ac:dyDescent="0.25">
      <c r="A7" s="150" t="s">
        <v>63</v>
      </c>
      <c r="B7" s="140" t="str">
        <f>[1]SINTÉTICO!D11</f>
        <v>INFRAESTRUTURA</v>
      </c>
      <c r="C7" s="141" t="s">
        <v>1763</v>
      </c>
      <c r="D7" s="142" t="s">
        <v>1763</v>
      </c>
      <c r="E7" s="141"/>
      <c r="F7" s="141"/>
      <c r="G7" s="151" t="s">
        <v>183</v>
      </c>
      <c r="H7" s="137" t="str">
        <f>B7</f>
        <v>INFRAESTRUTURA</v>
      </c>
      <c r="I7" s="138">
        <f>[1]SINTÉTICO!I12</f>
        <v>17891.39</v>
      </c>
      <c r="J7" s="139">
        <f>($I$7*K7)/$J$17</f>
        <v>17891.39</v>
      </c>
      <c r="K7" s="136">
        <v>1</v>
      </c>
      <c r="L7" s="139">
        <f>($I$7*M7)/$J$17</f>
        <v>0</v>
      </c>
      <c r="M7" s="136"/>
      <c r="N7" s="139">
        <f>($I$7*O7)/$J$17</f>
        <v>0</v>
      </c>
      <c r="O7" s="136"/>
      <c r="P7" s="139">
        <f>($I$7*Q7)/$J$17</f>
        <v>0</v>
      </c>
      <c r="Q7" s="136"/>
      <c r="R7" s="135">
        <f t="shared" ref="R7:S16" si="0">J7+L7+N7+P7</f>
        <v>17891.39</v>
      </c>
      <c r="S7" s="136">
        <f t="shared" si="0"/>
        <v>1</v>
      </c>
    </row>
    <row r="8" spans="1:19" ht="26.25" thickTop="1" thickBot="1" x14ac:dyDescent="0.25">
      <c r="A8" s="150" t="s">
        <v>1770</v>
      </c>
      <c r="B8" s="140" t="s">
        <v>79</v>
      </c>
      <c r="C8" s="141" t="s">
        <v>1764</v>
      </c>
      <c r="D8" s="141"/>
      <c r="E8" s="142" t="s">
        <v>1764</v>
      </c>
      <c r="F8" s="141"/>
      <c r="G8" s="151" t="s">
        <v>183</v>
      </c>
      <c r="H8" s="131" t="str">
        <f t="shared" ref="H8:H13" si="1">B8</f>
        <v>DRENAGEM</v>
      </c>
      <c r="I8" s="132">
        <f>[1]SINTÉTICO!I17</f>
        <v>109894.04</v>
      </c>
      <c r="J8" s="133">
        <f>($I$8*K8)/$J$17</f>
        <v>0</v>
      </c>
      <c r="K8" s="134">
        <v>0</v>
      </c>
      <c r="L8" s="133">
        <f>($I$8*M8)/$J$17</f>
        <v>109894.04</v>
      </c>
      <c r="M8" s="134">
        <v>1</v>
      </c>
      <c r="N8" s="133">
        <f>($I$8*O8)/$J$17</f>
        <v>0</v>
      </c>
      <c r="O8" s="134"/>
      <c r="P8" s="133">
        <f>($I$8*Q8)/$J$17</f>
        <v>0</v>
      </c>
      <c r="Q8" s="134"/>
      <c r="R8" s="135">
        <f t="shared" si="0"/>
        <v>109894.04</v>
      </c>
      <c r="S8" s="136">
        <f t="shared" si="0"/>
        <v>1</v>
      </c>
    </row>
    <row r="9" spans="1:19" ht="27" thickTop="1" thickBot="1" x14ac:dyDescent="0.3">
      <c r="A9" s="150" t="s">
        <v>1771</v>
      </c>
      <c r="B9" s="140" t="s">
        <v>138</v>
      </c>
      <c r="C9" s="141" t="s">
        <v>1772</v>
      </c>
      <c r="D9" s="141"/>
      <c r="E9" s="142" t="s">
        <v>1765</v>
      </c>
      <c r="F9" s="142" t="s">
        <v>1778</v>
      </c>
      <c r="G9" s="151"/>
      <c r="H9" s="137" t="str">
        <f t="shared" si="1"/>
        <v>VEDAÇÃO</v>
      </c>
      <c r="I9" s="138">
        <f>[1]SINTÉTICO!I34</f>
        <v>176651.37</v>
      </c>
      <c r="J9" s="139">
        <f>($I$9*K9)/$J$17</f>
        <v>0</v>
      </c>
      <c r="K9" s="136"/>
      <c r="L9" s="139">
        <f>($I$9*M9)/$J$17</f>
        <v>52995.411</v>
      </c>
      <c r="M9" s="136">
        <v>0.3</v>
      </c>
      <c r="N9" s="139">
        <f>($I$9*O9)/$J$17</f>
        <v>123655.95899999999</v>
      </c>
      <c r="O9" s="136">
        <v>0.7</v>
      </c>
      <c r="P9" s="139">
        <f>($I$9*Q9)/$J$17</f>
        <v>0</v>
      </c>
      <c r="Q9" s="136">
        <v>0</v>
      </c>
      <c r="R9" s="135">
        <f t="shared" si="0"/>
        <v>176651.37</v>
      </c>
      <c r="S9" s="136">
        <f t="shared" si="0"/>
        <v>1</v>
      </c>
    </row>
    <row r="10" spans="1:19" ht="26.25" thickTop="1" thickBot="1" x14ac:dyDescent="0.25">
      <c r="A10" s="150" t="s">
        <v>1773</v>
      </c>
      <c r="B10" s="140" t="s">
        <v>146</v>
      </c>
      <c r="C10" s="141" t="s">
        <v>1766</v>
      </c>
      <c r="D10" s="141"/>
      <c r="E10" s="143"/>
      <c r="F10" s="142" t="s">
        <v>1766</v>
      </c>
      <c r="G10" s="151"/>
      <c r="H10" s="131" t="str">
        <f t="shared" si="1"/>
        <v>ESQUADRIAS</v>
      </c>
      <c r="I10" s="132">
        <f>[1]SINTÉTICO!I37</f>
        <v>9949.2800000000007</v>
      </c>
      <c r="J10" s="133">
        <f>($I$10*K10)/$J$17</f>
        <v>0</v>
      </c>
      <c r="K10" s="134"/>
      <c r="L10" s="133">
        <f>($I$10*M10)/$J$17</f>
        <v>0</v>
      </c>
      <c r="M10" s="134"/>
      <c r="N10" s="133">
        <f>($I$10*O10)/$J$17</f>
        <v>9949.2800000000007</v>
      </c>
      <c r="O10" s="134">
        <v>1</v>
      </c>
      <c r="P10" s="133">
        <f>($I$10*Q10)/$J$17</f>
        <v>0</v>
      </c>
      <c r="Q10" s="134">
        <v>0</v>
      </c>
      <c r="R10" s="135">
        <f t="shared" si="0"/>
        <v>9949.2800000000007</v>
      </c>
      <c r="S10" s="136">
        <f t="shared" si="0"/>
        <v>1</v>
      </c>
    </row>
    <row r="11" spans="1:19" ht="27" thickTop="1" thickBot="1" x14ac:dyDescent="0.3">
      <c r="A11" s="150" t="s">
        <v>1774</v>
      </c>
      <c r="B11" s="140" t="s">
        <v>151</v>
      </c>
      <c r="C11" s="141" t="s">
        <v>1775</v>
      </c>
      <c r="D11" s="141"/>
      <c r="E11" s="142" t="s">
        <v>1767</v>
      </c>
      <c r="F11" s="142" t="s">
        <v>1779</v>
      </c>
      <c r="G11" s="151"/>
      <c r="H11" s="137" t="str">
        <f t="shared" si="1"/>
        <v>CALÇAMENTO</v>
      </c>
      <c r="I11" s="138">
        <f>[1]SINTÉTICO!I39</f>
        <v>162758.78</v>
      </c>
      <c r="J11" s="139">
        <f>($I$11*K11)/$J$17</f>
        <v>0</v>
      </c>
      <c r="K11" s="136"/>
      <c r="L11" s="139">
        <f>($I$11*M11)/$J$17</f>
        <v>48827.633999999998</v>
      </c>
      <c r="M11" s="136">
        <v>0.3</v>
      </c>
      <c r="N11" s="139">
        <f>($I$11*O11)/$J$17</f>
        <v>113931.14599999999</v>
      </c>
      <c r="O11" s="136">
        <v>0.7</v>
      </c>
      <c r="P11" s="139">
        <f>($I$11*Q11)/$J$17</f>
        <v>0</v>
      </c>
      <c r="Q11" s="136"/>
      <c r="R11" s="135">
        <f t="shared" si="0"/>
        <v>162758.78</v>
      </c>
      <c r="S11" s="136">
        <f t="shared" si="0"/>
        <v>1</v>
      </c>
    </row>
    <row r="12" spans="1:19" ht="26.25" thickTop="1" thickBot="1" x14ac:dyDescent="0.25">
      <c r="A12" s="150" t="s">
        <v>1776</v>
      </c>
      <c r="B12" s="140" t="s">
        <v>162</v>
      </c>
      <c r="C12" s="141" t="s">
        <v>1768</v>
      </c>
      <c r="D12" s="141"/>
      <c r="E12" s="141"/>
      <c r="F12" s="141"/>
      <c r="G12" s="152" t="s">
        <v>1768</v>
      </c>
      <c r="H12" s="131" t="str">
        <f t="shared" si="1"/>
        <v>PINTURA</v>
      </c>
      <c r="I12" s="132">
        <f>[1]SINTÉTICO!I43</f>
        <v>5660.62</v>
      </c>
      <c r="J12" s="133">
        <f>($I$12*K12)/$J$17</f>
        <v>0</v>
      </c>
      <c r="K12" s="134"/>
      <c r="L12" s="133">
        <f>($I$12*M12)/$J$17</f>
        <v>0</v>
      </c>
      <c r="M12" s="134"/>
      <c r="N12" s="133">
        <f>($I$12*O12)/$J$17</f>
        <v>0</v>
      </c>
      <c r="O12" s="134"/>
      <c r="P12" s="133">
        <f>($I$12*Q12)/$J$17</f>
        <v>5660.62</v>
      </c>
      <c r="Q12" s="134">
        <v>1</v>
      </c>
      <c r="R12" s="135">
        <f t="shared" si="0"/>
        <v>5660.62</v>
      </c>
      <c r="S12" s="136">
        <f t="shared" si="0"/>
        <v>1</v>
      </c>
    </row>
    <row r="13" spans="1:19" ht="27" thickTop="1" thickBot="1" x14ac:dyDescent="0.3">
      <c r="A13" s="153">
        <v>4</v>
      </c>
      <c r="B13" s="154" t="s">
        <v>172</v>
      </c>
      <c r="C13" s="155" t="s">
        <v>1769</v>
      </c>
      <c r="D13" s="155"/>
      <c r="E13" s="155"/>
      <c r="F13" s="155"/>
      <c r="G13" s="156" t="s">
        <v>1769</v>
      </c>
      <c r="H13" s="137" t="str">
        <f t="shared" si="1"/>
        <v>SERVIÇOS COMPLEMENTARES</v>
      </c>
      <c r="I13" s="138">
        <f>[1]SINTÉTICO!I48</f>
        <v>4435.2299999999996</v>
      </c>
      <c r="J13" s="139">
        <f>($I$13*K13)/$J$17</f>
        <v>0</v>
      </c>
      <c r="K13" s="136"/>
      <c r="L13" s="139">
        <f>($I$13*M13)/$J$17</f>
        <v>0</v>
      </c>
      <c r="M13" s="136"/>
      <c r="N13" s="139">
        <f>($I$13*O13)/$J$17</f>
        <v>0</v>
      </c>
      <c r="O13" s="136"/>
      <c r="P13" s="139">
        <f>($I$13*Q13)/$J$17</f>
        <v>4435.2299999999996</v>
      </c>
      <c r="Q13" s="136">
        <v>1</v>
      </c>
      <c r="R13" s="135">
        <f t="shared" si="0"/>
        <v>4435.2299999999996</v>
      </c>
      <c r="S13" s="136">
        <f t="shared" si="0"/>
        <v>1</v>
      </c>
    </row>
    <row r="14" spans="1:19" x14ac:dyDescent="0.25">
      <c r="A14" s="314" t="s">
        <v>1754</v>
      </c>
      <c r="B14" s="324"/>
      <c r="C14" s="144"/>
      <c r="D14" s="145">
        <v>0.10299999999999999</v>
      </c>
      <c r="E14" s="145">
        <v>0.36699999999999999</v>
      </c>
      <c r="F14" s="145">
        <v>0.3715</v>
      </c>
      <c r="G14" s="146">
        <v>0.1585</v>
      </c>
      <c r="I14" s="135">
        <f>SUM(I6:I13)</f>
        <v>506055.15</v>
      </c>
      <c r="J14" s="135">
        <f>SUM(J6:J13)</f>
        <v>36705.83</v>
      </c>
      <c r="K14" s="135"/>
      <c r="L14" s="135">
        <f>SUM(L6:L13)</f>
        <v>211717.08499999999</v>
      </c>
      <c r="M14" s="135"/>
      <c r="N14" s="135">
        <f>SUM(N6:N13)</f>
        <v>247536.38500000001</v>
      </c>
      <c r="O14" s="135"/>
      <c r="P14" s="135">
        <f>SUM(P6:P13)</f>
        <v>10095.849999999999</v>
      </c>
      <c r="Q14" s="135"/>
      <c r="R14" s="135">
        <f t="shared" si="0"/>
        <v>506055.14999999997</v>
      </c>
      <c r="S14" s="136">
        <f t="shared" si="0"/>
        <v>0</v>
      </c>
    </row>
    <row r="15" spans="1:19" x14ac:dyDescent="0.25">
      <c r="A15" s="206" t="s">
        <v>1755</v>
      </c>
      <c r="B15" s="303"/>
      <c r="C15" s="106"/>
      <c r="D15" s="60">
        <v>36623.43</v>
      </c>
      <c r="E15" s="60">
        <v>211013.32</v>
      </c>
      <c r="F15" s="60">
        <v>246718.3</v>
      </c>
      <c r="G15" s="147">
        <v>10062.719999999999</v>
      </c>
      <c r="H15" s="6"/>
      <c r="J15" s="136">
        <f>(J14*$J$17)/$I$17</f>
        <v>7.2533260455900903E-2</v>
      </c>
      <c r="L15" s="136">
        <f>(L14*$J$17)/$I$17</f>
        <v>0.41836761269992012</v>
      </c>
      <c r="N15" s="136">
        <f>(N14*$J$17)/$I$17</f>
        <v>0.48914902851991526</v>
      </c>
      <c r="P15" s="136">
        <f>(P14*$J$17)/$I$17</f>
        <v>1.9950098324263667E-2</v>
      </c>
      <c r="R15" s="135">
        <f>J15+L15+N15+P15</f>
        <v>0.99999999999999989</v>
      </c>
    </row>
    <row r="16" spans="1:19" ht="15.75" thickBot="1" x14ac:dyDescent="0.3">
      <c r="A16" s="206" t="s">
        <v>1756</v>
      </c>
      <c r="B16" s="303"/>
      <c r="C16" s="106"/>
      <c r="D16" s="148">
        <f>D14</f>
        <v>0.10299999999999999</v>
      </c>
      <c r="E16" s="148">
        <f>D16+E14</f>
        <v>0.47</v>
      </c>
      <c r="F16" s="148">
        <f t="shared" ref="F16:G17" si="2">E16+F14</f>
        <v>0.84149999999999991</v>
      </c>
      <c r="G16" s="149">
        <f>F16+G14</f>
        <v>0.99999999999999989</v>
      </c>
      <c r="L16" s="136">
        <f>J15+L15</f>
        <v>0.49090087315582104</v>
      </c>
      <c r="N16" s="136">
        <f>L16+N15</f>
        <v>0.98004990167573625</v>
      </c>
      <c r="P16" s="136">
        <f>N16+P15</f>
        <v>0.99999999999999989</v>
      </c>
      <c r="R16" s="135">
        <f t="shared" si="0"/>
        <v>2.4709507748315573</v>
      </c>
    </row>
    <row r="17" spans="1:11" ht="14.45" customHeight="1" thickBot="1" x14ac:dyDescent="0.3">
      <c r="A17" s="233" t="s">
        <v>1757</v>
      </c>
      <c r="B17" s="200"/>
      <c r="C17" s="48"/>
      <c r="D17" s="82">
        <f>D15</f>
        <v>36623.43</v>
      </c>
      <c r="E17" s="82">
        <f>D17+E15</f>
        <v>247636.75</v>
      </c>
      <c r="F17" s="82">
        <f t="shared" si="2"/>
        <v>494355.05</v>
      </c>
      <c r="G17" s="157">
        <f t="shared" si="2"/>
        <v>504417.76999999996</v>
      </c>
      <c r="I17" s="135">
        <f>[1]SINTÉTICO!H53</f>
        <v>506055.15</v>
      </c>
      <c r="J17" s="136">
        <v>1</v>
      </c>
      <c r="K17" s="136"/>
    </row>
    <row r="18" spans="1:11" ht="10.9" customHeight="1" x14ac:dyDescent="0.25"/>
    <row r="19" spans="1:11" ht="10.9" customHeight="1" thickBot="1" x14ac:dyDescent="0.3">
      <c r="A19" s="8"/>
      <c r="B19" s="8"/>
      <c r="C19" s="8"/>
      <c r="D19" s="8"/>
      <c r="E19" s="8"/>
      <c r="F19" s="8"/>
      <c r="G19" s="8"/>
    </row>
    <row r="20" spans="1:11" ht="36" customHeight="1" x14ac:dyDescent="0.25">
      <c r="A20" s="9"/>
      <c r="B20" s="10"/>
      <c r="C20" s="10"/>
      <c r="D20" s="11"/>
      <c r="E20" s="10"/>
      <c r="F20" s="10"/>
      <c r="G20" s="10"/>
      <c r="H20" s="10"/>
      <c r="I20" s="12"/>
    </row>
    <row r="21" spans="1:11" ht="16.5" x14ac:dyDescent="0.3">
      <c r="A21" s="220" t="s">
        <v>30</v>
      </c>
      <c r="B21" s="221"/>
      <c r="C21" s="221"/>
      <c r="D21" s="221"/>
      <c r="E21" s="221"/>
      <c r="F21" s="221"/>
      <c r="G21" s="221"/>
      <c r="H21" s="221"/>
      <c r="I21" s="222"/>
    </row>
    <row r="22" spans="1:11" ht="14.45" customHeight="1" x14ac:dyDescent="0.25">
      <c r="A22" s="210" t="s">
        <v>31</v>
      </c>
      <c r="B22" s="211"/>
      <c r="C22" s="211"/>
      <c r="D22" s="211"/>
      <c r="E22" s="211"/>
      <c r="F22" s="211"/>
      <c r="G22" s="211"/>
      <c r="H22" s="211"/>
      <c r="I22" s="212"/>
    </row>
    <row r="23" spans="1:11" ht="18" x14ac:dyDescent="0.25">
      <c r="A23" s="210" t="s">
        <v>32</v>
      </c>
      <c r="B23" s="211"/>
      <c r="C23" s="211"/>
      <c r="D23" s="211"/>
      <c r="E23" s="211"/>
      <c r="F23" s="211"/>
      <c r="G23" s="211"/>
      <c r="H23" s="211"/>
      <c r="I23" s="212"/>
    </row>
    <row r="24" spans="1:11" ht="18.75" thickBot="1" x14ac:dyDescent="0.3">
      <c r="A24" s="213" t="s">
        <v>33</v>
      </c>
      <c r="B24" s="214"/>
      <c r="C24" s="214"/>
      <c r="D24" s="214"/>
      <c r="E24" s="214"/>
      <c r="F24" s="214"/>
      <c r="G24" s="214"/>
      <c r="H24" s="214"/>
      <c r="I24" s="215"/>
    </row>
  </sheetData>
  <mergeCells count="12">
    <mergeCell ref="A24:I24"/>
    <mergeCell ref="A14:B14"/>
    <mergeCell ref="A1:G1"/>
    <mergeCell ref="A2:A3"/>
    <mergeCell ref="B2:B3"/>
    <mergeCell ref="A4:G4"/>
    <mergeCell ref="A15:B15"/>
    <mergeCell ref="A16:B16"/>
    <mergeCell ref="A17:B17"/>
    <mergeCell ref="A21:I21"/>
    <mergeCell ref="A22:I22"/>
    <mergeCell ref="A23:I23"/>
  </mergeCells>
  <conditionalFormatting sqref="J6:J13">
    <cfRule type="cellIs" dxfId="4" priority="5" operator="greaterThan">
      <formula>0</formula>
    </cfRule>
  </conditionalFormatting>
  <conditionalFormatting sqref="L6:L13">
    <cfRule type="cellIs" dxfId="3" priority="3" operator="greaterThan">
      <formula>0</formula>
    </cfRule>
    <cfRule type="cellIs" dxfId="2" priority="4" operator="greaterThan">
      <formula>0</formula>
    </cfRule>
  </conditionalFormatting>
  <conditionalFormatting sqref="N6:N13">
    <cfRule type="cellIs" dxfId="1" priority="2" operator="greaterThan">
      <formula>0</formula>
    </cfRule>
  </conditionalFormatting>
  <conditionalFormatting sqref="P6:P13">
    <cfRule type="cellIs" dxfId="0" priority="1" operator="greaterThan">
      <formula>0</formula>
    </cfRule>
  </conditionalFormatting>
  <pageMargins left="0.511811024" right="0.511811024" top="0.95625000000000004" bottom="1.0305833333333334" header="0.31496062000000002" footer="0.31496062000000002"/>
  <pageSetup paperSize="9" scale="81" orientation="landscape" r:id="rId1"/>
  <headerFooter>
    <oddHeader>&amp;L&amp;G&amp;C&amp;"-,Negrito"&amp;16
ARENA ENGENHARIA&amp;R&amp;G</oddHeader>
    <oddFooter xml:space="preserve">&amp;CCNPJ: 17.990.534/0001-05
Rua Diamante, nº08B, Cajazeiras, Itupiranga - Pará.
CEP 68.580-000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zoomScaleNormal="100" workbookViewId="0">
      <selection activeCell="I52" sqref="I52"/>
    </sheetView>
  </sheetViews>
  <sheetFormatPr defaultColWidth="8.85546875" defaultRowHeight="15" x14ac:dyDescent="0.25"/>
  <cols>
    <col min="1" max="1" width="12.85546875" style="159" customWidth="1"/>
    <col min="2" max="2" width="70.5703125" style="159" customWidth="1"/>
    <col min="3" max="3" width="30.140625" style="187" customWidth="1"/>
    <col min="4" max="4" width="9" style="188" bestFit="1" customWidth="1"/>
    <col min="5" max="5" width="18.85546875" style="188" customWidth="1"/>
    <col min="6" max="16384" width="8.85546875" style="159"/>
  </cols>
  <sheetData>
    <row r="1" spans="1:5" ht="19.5" thickBot="1" x14ac:dyDescent="0.25">
      <c r="A1" s="335"/>
      <c r="B1" s="335"/>
      <c r="C1" s="335"/>
      <c r="D1" s="335"/>
      <c r="E1" s="335"/>
    </row>
    <row r="2" spans="1:5" ht="24" thickBot="1" x14ac:dyDescent="0.3">
      <c r="A2" s="336" t="s">
        <v>1758</v>
      </c>
      <c r="B2" s="337"/>
      <c r="C2" s="337"/>
      <c r="D2" s="337"/>
      <c r="E2" s="338"/>
    </row>
    <row r="3" spans="1:5" ht="14.45" customHeight="1" x14ac:dyDescent="0.25">
      <c r="A3" s="339" t="s">
        <v>1</v>
      </c>
      <c r="B3" s="341" t="s">
        <v>36</v>
      </c>
      <c r="C3" s="197" t="s">
        <v>2</v>
      </c>
      <c r="D3" s="192" t="s">
        <v>3</v>
      </c>
      <c r="E3" s="193" t="s">
        <v>4</v>
      </c>
    </row>
    <row r="4" spans="1:5" ht="82.9" customHeight="1" thickBot="1" x14ac:dyDescent="0.3">
      <c r="A4" s="340"/>
      <c r="B4" s="342"/>
      <c r="C4" s="194" t="s">
        <v>37</v>
      </c>
      <c r="D4" s="195">
        <v>0.28470000000000001</v>
      </c>
      <c r="E4" s="196" t="s">
        <v>1780</v>
      </c>
    </row>
    <row r="5" spans="1:5" ht="24" thickBot="1" x14ac:dyDescent="0.25">
      <c r="A5" s="343" t="s">
        <v>1781</v>
      </c>
      <c r="B5" s="344"/>
      <c r="C5" s="345"/>
      <c r="D5" s="345"/>
      <c r="E5" s="346"/>
    </row>
    <row r="6" spans="1:5" ht="15.75" thickBot="1" x14ac:dyDescent="0.25">
      <c r="A6" s="160"/>
      <c r="B6" s="347" t="s">
        <v>1782</v>
      </c>
      <c r="C6" s="348"/>
      <c r="D6" s="161"/>
      <c r="E6" s="161"/>
    </row>
    <row r="7" spans="1:5" ht="15.75" thickBot="1" x14ac:dyDescent="0.3">
      <c r="A7" s="162" t="s">
        <v>1783</v>
      </c>
      <c r="B7" s="349" t="s">
        <v>1784</v>
      </c>
      <c r="C7" s="349"/>
      <c r="D7" s="163" t="s">
        <v>1785</v>
      </c>
      <c r="E7" s="164" t="s">
        <v>1786</v>
      </c>
    </row>
    <row r="8" spans="1:5" ht="32.25" thickBot="1" x14ac:dyDescent="0.25">
      <c r="A8" s="165"/>
      <c r="B8" s="166" t="s">
        <v>1787</v>
      </c>
      <c r="C8" s="167"/>
      <c r="D8" s="168"/>
      <c r="E8" s="169"/>
    </row>
    <row r="9" spans="1:5" ht="15.75" x14ac:dyDescent="0.2">
      <c r="A9" s="170" t="s">
        <v>1788</v>
      </c>
      <c r="B9" s="350" t="s">
        <v>1789</v>
      </c>
      <c r="C9" s="350"/>
      <c r="D9" s="171"/>
      <c r="E9" s="169"/>
    </row>
    <row r="10" spans="1:5" x14ac:dyDescent="0.2">
      <c r="A10" s="172" t="s">
        <v>1790</v>
      </c>
      <c r="B10" s="334" t="s">
        <v>1791</v>
      </c>
      <c r="C10" s="334"/>
      <c r="D10" s="173">
        <v>0</v>
      </c>
      <c r="E10" s="174">
        <v>0</v>
      </c>
    </row>
    <row r="11" spans="1:5" x14ac:dyDescent="0.2">
      <c r="A11" s="172" t="s">
        <v>1792</v>
      </c>
      <c r="B11" s="334" t="s">
        <v>1793</v>
      </c>
      <c r="C11" s="334"/>
      <c r="D11" s="173">
        <v>0</v>
      </c>
      <c r="E11" s="174">
        <v>0</v>
      </c>
    </row>
    <row r="12" spans="1:5" x14ac:dyDescent="0.2">
      <c r="A12" s="172" t="s">
        <v>1794</v>
      </c>
      <c r="B12" s="334" t="s">
        <v>1795</v>
      </c>
      <c r="C12" s="334"/>
      <c r="D12" s="173">
        <v>0</v>
      </c>
      <c r="E12" s="174">
        <v>0</v>
      </c>
    </row>
    <row r="13" spans="1:5" x14ac:dyDescent="0.2">
      <c r="A13" s="172" t="s">
        <v>1796</v>
      </c>
      <c r="B13" s="334" t="s">
        <v>1797</v>
      </c>
      <c r="C13" s="334"/>
      <c r="D13" s="173">
        <v>0</v>
      </c>
      <c r="E13" s="174">
        <v>0</v>
      </c>
    </row>
    <row r="14" spans="1:5" x14ac:dyDescent="0.2">
      <c r="A14" s="172" t="s">
        <v>1798</v>
      </c>
      <c r="B14" s="334" t="s">
        <v>1799</v>
      </c>
      <c r="C14" s="334"/>
      <c r="D14" s="173">
        <v>0</v>
      </c>
      <c r="E14" s="174">
        <v>0</v>
      </c>
    </row>
    <row r="15" spans="1:5" ht="15.75" x14ac:dyDescent="0.25">
      <c r="A15" s="172" t="s">
        <v>1800</v>
      </c>
      <c r="B15" s="334" t="s">
        <v>1801</v>
      </c>
      <c r="C15" s="334"/>
      <c r="D15" s="173">
        <v>0</v>
      </c>
      <c r="E15" s="174">
        <v>0</v>
      </c>
    </row>
    <row r="16" spans="1:5" x14ac:dyDescent="0.2">
      <c r="A16" s="172" t="s">
        <v>1802</v>
      </c>
      <c r="B16" s="334" t="s">
        <v>1803</v>
      </c>
      <c r="C16" s="334"/>
      <c r="D16" s="173">
        <v>0</v>
      </c>
      <c r="E16" s="174">
        <v>0</v>
      </c>
    </row>
    <row r="17" spans="1:7" x14ac:dyDescent="0.2">
      <c r="A17" s="172" t="s">
        <v>1804</v>
      </c>
      <c r="B17" s="334" t="s">
        <v>1805</v>
      </c>
      <c r="C17" s="334"/>
      <c r="D17" s="173">
        <v>8</v>
      </c>
      <c r="E17" s="174">
        <v>8</v>
      </c>
    </row>
    <row r="18" spans="1:7" x14ac:dyDescent="0.2">
      <c r="A18" s="172" t="s">
        <v>1806</v>
      </c>
      <c r="B18" s="334" t="s">
        <v>1807</v>
      </c>
      <c r="C18" s="334"/>
      <c r="D18" s="173">
        <v>0</v>
      </c>
      <c r="E18" s="174">
        <v>0</v>
      </c>
    </row>
    <row r="19" spans="1:7" ht="16.5" thickBot="1" x14ac:dyDescent="0.25">
      <c r="A19" s="175"/>
      <c r="B19" s="351" t="s">
        <v>1808</v>
      </c>
      <c r="C19" s="352"/>
      <c r="D19" s="176">
        <f>SUM(D10:D18)</f>
        <v>8</v>
      </c>
      <c r="E19" s="177">
        <f>SUM(E10:E18)</f>
        <v>8</v>
      </c>
    </row>
    <row r="20" spans="1:7" ht="32.25" thickBot="1" x14ac:dyDescent="0.25">
      <c r="A20" s="178"/>
      <c r="B20" s="179" t="s">
        <v>1787</v>
      </c>
      <c r="C20" s="180"/>
      <c r="D20" s="181"/>
      <c r="E20" s="182"/>
    </row>
    <row r="21" spans="1:7" ht="15.75" x14ac:dyDescent="0.2">
      <c r="A21" s="170" t="s">
        <v>1809</v>
      </c>
      <c r="B21" s="350" t="s">
        <v>1810</v>
      </c>
      <c r="C21" s="350"/>
      <c r="D21" s="171"/>
      <c r="E21" s="169"/>
    </row>
    <row r="22" spans="1:7" x14ac:dyDescent="0.2">
      <c r="A22" s="172" t="s">
        <v>1811</v>
      </c>
      <c r="B22" s="334" t="s">
        <v>1812</v>
      </c>
      <c r="C22" s="334"/>
      <c r="D22" s="173">
        <v>18.12</v>
      </c>
      <c r="E22" s="174">
        <v>0</v>
      </c>
    </row>
    <row r="23" spans="1:7" x14ac:dyDescent="0.2">
      <c r="A23" s="172" t="s">
        <v>1813</v>
      </c>
      <c r="B23" s="334" t="s">
        <v>1814</v>
      </c>
      <c r="C23" s="334"/>
      <c r="D23" s="173">
        <v>4.1500000000000004</v>
      </c>
      <c r="E23" s="174">
        <v>0</v>
      </c>
    </row>
    <row r="24" spans="1:7" ht="15.75" x14ac:dyDescent="0.25">
      <c r="A24" s="172" t="s">
        <v>1815</v>
      </c>
      <c r="B24" s="334" t="s">
        <v>1816</v>
      </c>
      <c r="C24" s="334"/>
      <c r="D24" s="173">
        <v>0.87</v>
      </c>
      <c r="E24" s="174">
        <v>0.66</v>
      </c>
    </row>
    <row r="25" spans="1:7" ht="15.75" x14ac:dyDescent="0.25">
      <c r="A25" s="172" t="s">
        <v>1817</v>
      </c>
      <c r="B25" s="334" t="s">
        <v>1818</v>
      </c>
      <c r="C25" s="334"/>
      <c r="D25" s="173">
        <v>11.11</v>
      </c>
      <c r="E25" s="174">
        <v>8.33</v>
      </c>
      <c r="G25" s="191"/>
    </row>
    <row r="26" spans="1:7" ht="15.75" x14ac:dyDescent="0.25">
      <c r="A26" s="172" t="s">
        <v>1819</v>
      </c>
      <c r="B26" s="334" t="s">
        <v>1820</v>
      </c>
      <c r="C26" s="334"/>
      <c r="D26" s="173">
        <v>7.0000000000000007E-2</v>
      </c>
      <c r="E26" s="174">
        <v>0.06</v>
      </c>
    </row>
    <row r="27" spans="1:7" x14ac:dyDescent="0.2">
      <c r="A27" s="172" t="s">
        <v>1821</v>
      </c>
      <c r="B27" s="334" t="s">
        <v>1822</v>
      </c>
      <c r="C27" s="334"/>
      <c r="D27" s="173">
        <v>0.74</v>
      </c>
      <c r="E27" s="174">
        <v>0.56000000000000005</v>
      </c>
    </row>
    <row r="28" spans="1:7" x14ac:dyDescent="0.2">
      <c r="A28" s="172" t="s">
        <v>1823</v>
      </c>
      <c r="B28" s="334" t="s">
        <v>1824</v>
      </c>
      <c r="C28" s="334"/>
      <c r="D28" s="173">
        <v>2.72</v>
      </c>
      <c r="E28" s="174">
        <v>0</v>
      </c>
    </row>
    <row r="29" spans="1:7" ht="15.75" x14ac:dyDescent="0.25">
      <c r="A29" s="172" t="s">
        <v>1825</v>
      </c>
      <c r="B29" s="334" t="s">
        <v>1826</v>
      </c>
      <c r="C29" s="334"/>
      <c r="D29" s="173">
        <v>0.11</v>
      </c>
      <c r="E29" s="174">
        <v>0.08</v>
      </c>
    </row>
    <row r="30" spans="1:7" ht="15.75" x14ac:dyDescent="0.25">
      <c r="A30" s="172" t="s">
        <v>1827</v>
      </c>
      <c r="B30" s="334" t="s">
        <v>1828</v>
      </c>
      <c r="C30" s="334"/>
      <c r="D30" s="173">
        <v>11.24</v>
      </c>
      <c r="E30" s="174">
        <v>8.43</v>
      </c>
    </row>
    <row r="31" spans="1:7" ht="15.75" x14ac:dyDescent="0.25">
      <c r="A31" s="172" t="s">
        <v>1829</v>
      </c>
      <c r="B31" s="334" t="s">
        <v>1830</v>
      </c>
      <c r="C31" s="334"/>
      <c r="D31" s="173">
        <v>0.03</v>
      </c>
      <c r="E31" s="174">
        <v>0.02</v>
      </c>
    </row>
    <row r="32" spans="1:7" ht="16.5" thickBot="1" x14ac:dyDescent="0.25">
      <c r="A32" s="175"/>
      <c r="B32" s="351" t="s">
        <v>1808</v>
      </c>
      <c r="C32" s="352"/>
      <c r="D32" s="176">
        <f>SUM(D22:D31)</f>
        <v>49.160000000000004</v>
      </c>
      <c r="E32" s="177">
        <f>SUM(E22:E31)</f>
        <v>18.14</v>
      </c>
    </row>
    <row r="33" spans="1:5" ht="32.25" thickBot="1" x14ac:dyDescent="0.25">
      <c r="A33" s="178"/>
      <c r="B33" s="179" t="s">
        <v>1787</v>
      </c>
      <c r="C33" s="180"/>
      <c r="D33" s="181"/>
      <c r="E33" s="182"/>
    </row>
    <row r="34" spans="1:5" ht="15.75" x14ac:dyDescent="0.2">
      <c r="A34" s="170" t="s">
        <v>1831</v>
      </c>
      <c r="B34" s="354" t="s">
        <v>1832</v>
      </c>
      <c r="C34" s="354"/>
      <c r="D34" s="171"/>
      <c r="E34" s="169"/>
    </row>
    <row r="35" spans="1:5" ht="15.75" x14ac:dyDescent="0.25">
      <c r="A35" s="172" t="s">
        <v>1833</v>
      </c>
      <c r="B35" s="353" t="s">
        <v>1834</v>
      </c>
      <c r="C35" s="353"/>
      <c r="D35" s="173">
        <v>5.75</v>
      </c>
      <c r="E35" s="174">
        <v>4.32</v>
      </c>
    </row>
    <row r="36" spans="1:5" ht="15.75" x14ac:dyDescent="0.25">
      <c r="A36" s="172" t="s">
        <v>1835</v>
      </c>
      <c r="B36" s="353" t="s">
        <v>1836</v>
      </c>
      <c r="C36" s="353"/>
      <c r="D36" s="173">
        <v>0.14000000000000001</v>
      </c>
      <c r="E36" s="174">
        <v>0.1</v>
      </c>
    </row>
    <row r="37" spans="1:5" ht="15.75" x14ac:dyDescent="0.25">
      <c r="A37" s="172" t="s">
        <v>1837</v>
      </c>
      <c r="B37" s="353" t="s">
        <v>1838</v>
      </c>
      <c r="C37" s="353"/>
      <c r="D37" s="173">
        <v>3.1</v>
      </c>
      <c r="E37" s="174">
        <v>2.3199999999999998</v>
      </c>
    </row>
    <row r="38" spans="1:5" ht="15.75" x14ac:dyDescent="0.25">
      <c r="A38" s="172" t="s">
        <v>1839</v>
      </c>
      <c r="B38" s="353" t="s">
        <v>1840</v>
      </c>
      <c r="C38" s="353"/>
      <c r="D38" s="173">
        <v>3.31</v>
      </c>
      <c r="E38" s="174">
        <v>2.4900000000000002</v>
      </c>
    </row>
    <row r="39" spans="1:5" ht="15.75" x14ac:dyDescent="0.25">
      <c r="A39" s="172" t="s">
        <v>1841</v>
      </c>
      <c r="B39" s="353" t="s">
        <v>1842</v>
      </c>
      <c r="C39" s="353"/>
      <c r="D39" s="173">
        <v>0.48</v>
      </c>
      <c r="E39" s="174">
        <v>0.36</v>
      </c>
    </row>
    <row r="40" spans="1:5" ht="16.5" thickBot="1" x14ac:dyDescent="0.25">
      <c r="A40" s="175"/>
      <c r="B40" s="355" t="s">
        <v>1808</v>
      </c>
      <c r="C40" s="355"/>
      <c r="D40" s="183">
        <f>SUM(D35:D39)</f>
        <v>12.780000000000001</v>
      </c>
      <c r="E40" s="177">
        <f>SUM(E35:E39)</f>
        <v>9.59</v>
      </c>
    </row>
    <row r="41" spans="1:5" ht="32.25" thickBot="1" x14ac:dyDescent="0.25">
      <c r="A41" s="178"/>
      <c r="B41" s="179" t="s">
        <v>1787</v>
      </c>
      <c r="C41" s="180"/>
      <c r="D41" s="181"/>
      <c r="E41" s="182"/>
    </row>
    <row r="42" spans="1:5" ht="15.75" x14ac:dyDescent="0.2">
      <c r="A42" s="170" t="s">
        <v>1843</v>
      </c>
      <c r="B42" s="354" t="s">
        <v>1844</v>
      </c>
      <c r="C42" s="354"/>
      <c r="D42" s="171"/>
      <c r="E42" s="169"/>
    </row>
    <row r="43" spans="1:5" ht="15.75" x14ac:dyDescent="0.25">
      <c r="A43" s="172" t="s">
        <v>1845</v>
      </c>
      <c r="B43" s="353" t="s">
        <v>1846</v>
      </c>
      <c r="C43" s="353"/>
      <c r="D43" s="173">
        <f>ROUND(((D32*D19)/100),2)</f>
        <v>3.93</v>
      </c>
      <c r="E43" s="174">
        <f>TRUNC(((E32*E19)/100),2)</f>
        <v>1.45</v>
      </c>
    </row>
    <row r="44" spans="1:5" ht="15.75" x14ac:dyDescent="0.25">
      <c r="A44" s="172" t="s">
        <v>1847</v>
      </c>
      <c r="B44" s="353" t="s">
        <v>1848</v>
      </c>
      <c r="C44" s="353"/>
      <c r="D44" s="173">
        <f>TRUNC((((D35*D17)+(D36*D19))/100),2)</f>
        <v>0.47</v>
      </c>
      <c r="E44" s="174">
        <f>ROUND((((E35*E17)+(E36*E19))/100),2)</f>
        <v>0.35</v>
      </c>
    </row>
    <row r="45" spans="1:5" ht="16.5" thickBot="1" x14ac:dyDescent="0.25">
      <c r="A45" s="175"/>
      <c r="B45" s="355" t="s">
        <v>1808</v>
      </c>
      <c r="C45" s="355"/>
      <c r="D45" s="183">
        <f>SUM(D43:D44)</f>
        <v>4.4000000000000004</v>
      </c>
      <c r="E45" s="177">
        <f>SUM(E43:E44)</f>
        <v>1.7999999999999998</v>
      </c>
    </row>
    <row r="46" spans="1:5" ht="31.5" x14ac:dyDescent="0.2">
      <c r="A46" s="178"/>
      <c r="B46" s="179" t="s">
        <v>1787</v>
      </c>
      <c r="C46" s="184"/>
      <c r="D46" s="185"/>
      <c r="E46" s="186"/>
    </row>
    <row r="47" spans="1:5" ht="30.6" customHeight="1" x14ac:dyDescent="0.2">
      <c r="A47" s="178"/>
      <c r="B47" s="356" t="s">
        <v>1849</v>
      </c>
      <c r="C47" s="357"/>
      <c r="D47" s="357"/>
      <c r="E47" s="182"/>
    </row>
    <row r="48" spans="1:5" ht="16.5" thickBot="1" x14ac:dyDescent="0.25">
      <c r="A48" s="175"/>
      <c r="B48" s="358" t="s">
        <v>1850</v>
      </c>
      <c r="C48" s="359"/>
      <c r="D48" s="359"/>
      <c r="E48" s="360"/>
    </row>
    <row r="49" spans="1:5" ht="12" customHeight="1" x14ac:dyDescent="0.2">
      <c r="A49" s="160"/>
      <c r="B49" s="347" t="s">
        <v>1782</v>
      </c>
      <c r="C49" s="348"/>
      <c r="D49" s="161"/>
      <c r="E49" s="161"/>
    </row>
    <row r="50" spans="1:5" ht="13.15" customHeight="1" thickBot="1" x14ac:dyDescent="0.25"/>
    <row r="51" spans="1:5" ht="53.45" customHeight="1" x14ac:dyDescent="0.2">
      <c r="A51" s="9"/>
      <c r="B51" s="10"/>
      <c r="C51" s="10"/>
      <c r="D51" s="189"/>
      <c r="E51" s="190"/>
    </row>
    <row r="52" spans="1:5" ht="13.15" customHeight="1" x14ac:dyDescent="0.2">
      <c r="A52" s="220" t="s">
        <v>30</v>
      </c>
      <c r="B52" s="221"/>
      <c r="C52" s="221"/>
      <c r="D52" s="221"/>
      <c r="E52" s="222"/>
    </row>
    <row r="53" spans="1:5" ht="15" customHeight="1" x14ac:dyDescent="0.2">
      <c r="A53" s="210" t="s">
        <v>31</v>
      </c>
      <c r="B53" s="211"/>
      <c r="C53" s="211"/>
      <c r="D53" s="211"/>
      <c r="E53" s="212"/>
    </row>
    <row r="54" spans="1:5" ht="12" customHeight="1" x14ac:dyDescent="0.25">
      <c r="A54" s="210" t="s">
        <v>32</v>
      </c>
      <c r="B54" s="211"/>
      <c r="C54" s="211"/>
      <c r="D54" s="211"/>
      <c r="E54" s="212"/>
    </row>
    <row r="55" spans="1:5" ht="13.15" customHeight="1" thickBot="1" x14ac:dyDescent="0.25">
      <c r="A55" s="213" t="s">
        <v>33</v>
      </c>
      <c r="B55" s="214"/>
      <c r="C55" s="214"/>
      <c r="D55" s="214"/>
      <c r="E55" s="215"/>
    </row>
  </sheetData>
  <mergeCells count="48">
    <mergeCell ref="A55:E55"/>
    <mergeCell ref="B40:C40"/>
    <mergeCell ref="B42:C42"/>
    <mergeCell ref="B43:C43"/>
    <mergeCell ref="B44:C44"/>
    <mergeCell ref="B45:C45"/>
    <mergeCell ref="B47:D47"/>
    <mergeCell ref="B48:E48"/>
    <mergeCell ref="B49:C49"/>
    <mergeCell ref="A52:E52"/>
    <mergeCell ref="A53:E53"/>
    <mergeCell ref="A54:E54"/>
    <mergeCell ref="B39:C39"/>
    <mergeCell ref="B27:C27"/>
    <mergeCell ref="B28:C28"/>
    <mergeCell ref="B29:C29"/>
    <mergeCell ref="B30:C30"/>
    <mergeCell ref="B31:C31"/>
    <mergeCell ref="B32:C32"/>
    <mergeCell ref="B34:C34"/>
    <mergeCell ref="B35:C35"/>
    <mergeCell ref="B36:C36"/>
    <mergeCell ref="B37:C37"/>
    <mergeCell ref="B38:C38"/>
    <mergeCell ref="B26:C26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13:C13"/>
    <mergeCell ref="A1:E1"/>
    <mergeCell ref="A2:E2"/>
    <mergeCell ref="A3:A4"/>
    <mergeCell ref="B3:B4"/>
    <mergeCell ref="A5:E5"/>
    <mergeCell ref="B6:C6"/>
    <mergeCell ref="B7:C7"/>
    <mergeCell ref="B9:C9"/>
    <mergeCell ref="B10:C10"/>
    <mergeCell ref="B11:C11"/>
    <mergeCell ref="B12:C12"/>
  </mergeCells>
  <pageMargins left="0.511811024" right="0.511811024" top="0.78740157499999996" bottom="0.78740157499999996" header="0.31496062000000002" footer="0.31496062000000002"/>
  <pageSetup paperSize="9" scale="65" fitToHeight="0" orientation="portrait" horizontalDpi="0" verticalDpi="0" r:id="rId1"/>
  <headerFooter>
    <oddHeader>&amp;L&amp;G&amp;C
&amp;"-,Negrito"&amp;18ARENA ENGENHARIA&amp;R&amp;G</oddHeader>
    <oddFooter xml:space="preserve">&amp;CCNPJ: 17.990.534/0001-05
Rua Diamante, nº08B, Cajazeiras, Itupiranga - Pará.
CEP 68.580-000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SINTETICA</vt:lpstr>
      <vt:lpstr>ANALITICA</vt:lpstr>
      <vt:lpstr>RESUMO</vt:lpstr>
      <vt:lpstr>BDI</vt:lpstr>
      <vt:lpstr>ABC SERVICOS</vt:lpstr>
      <vt:lpstr>ABC INSUMOS</vt:lpstr>
      <vt:lpstr>CRONOGRAMA</vt:lpstr>
      <vt:lpstr>ENCARGOS SOCIAIS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pc</cp:lastModifiedBy>
  <cp:lastPrinted>2022-09-21T17:08:47Z</cp:lastPrinted>
  <dcterms:created xsi:type="dcterms:W3CDTF">2022-08-23T22:21:05Z</dcterms:created>
  <dcterms:modified xsi:type="dcterms:W3CDTF">2022-09-21T17:10:13Z</dcterms:modified>
</cp:coreProperties>
</file>