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u Drive\PREFEITURA MUNICIPAL DE ITUPIRANGA-PA\EMEF BOM JESUS - PALMEIRAS VI\01. DOCUMENTOS\ENVIADOS\"/>
    </mc:Choice>
  </mc:AlternateContent>
  <bookViews>
    <workbookView xWindow="-120" yWindow="-120" windowWidth="14680" windowHeight="590" tabRatio="705" activeTab="6"/>
  </bookViews>
  <sheets>
    <sheet name="SINTÉTICO" sheetId="24" r:id="rId1"/>
    <sheet name="BDI" sheetId="23" r:id="rId2"/>
    <sheet name="RESUMO" sheetId="26" r:id="rId3"/>
    <sheet name="ANALÍTICO" sheetId="27" r:id="rId4"/>
    <sheet name="CURVA ABC SERVIÇOS" sheetId="28" r:id="rId5"/>
    <sheet name="CURVA ABC INSUMOS" sheetId="29" r:id="rId6"/>
    <sheet name="CRONOGRAMA" sheetId="30" r:id="rId7"/>
    <sheet name="ENCARGOS" sheetId="31" r:id="rId8"/>
    <sheet name="1 GERAL CFF" sheetId="14" state="hidden" r:id="rId9"/>
    <sheet name="2 ADM CFF" sheetId="6" state="hidden" r:id="rId10"/>
    <sheet name="3 PDG1 CFF" sheetId="7" state="hidden" r:id="rId11"/>
    <sheet name="4 PDG 2 CFF" sheetId="8" state="hidden" r:id="rId12"/>
    <sheet name="5 PDG 3 CFF" sheetId="9" state="hidden" r:id="rId13"/>
    <sheet name="6 W.C CFF" sheetId="10" state="hidden" r:id="rId14"/>
    <sheet name="7 VEST CFF" sheetId="11" state="hidden" r:id="rId15"/>
    <sheet name="8 QUADRA CFF" sheetId="12" state="hidden" r:id="rId16"/>
    <sheet name="9 AUD CFF" sheetId="13" state="hidden" r:id="rId17"/>
  </sheets>
  <definedNames>
    <definedName name="_xlnm.Print_Area" localSheetId="3">ANALÍTICO!$A$1:$J$1419</definedName>
    <definedName name="_xlnm.Print_Area" localSheetId="6">CRONOGRAMA!$A$1:$I$85</definedName>
    <definedName name="_xlnm.Print_Area" localSheetId="5">'CURVA ABC INSUMOS'!$A$1:$O$385</definedName>
    <definedName name="_xlnm.Print_Area" localSheetId="4">'CURVA ABC SERVIÇOS'!$A$1:$J$161</definedName>
    <definedName name="_xlnm.Print_Area" localSheetId="7">ENCARGOS!$B$1:$F$57</definedName>
    <definedName name="_xlnm.Print_Area" localSheetId="2">RESUMO!$A$1:$J$17</definedName>
    <definedName name="_xlnm.Print_Area" localSheetId="0">SINTÉTICO!$A$1:$J$285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30" l="1"/>
  <c r="G36" i="30"/>
  <c r="G37" i="30"/>
  <c r="F70" i="30"/>
  <c r="F71" i="30" s="1"/>
  <c r="G70" i="30"/>
  <c r="G71" i="30" s="1"/>
  <c r="I70" i="30"/>
  <c r="I71" i="30" s="1"/>
  <c r="H70" i="30"/>
  <c r="H71" i="30" s="1"/>
  <c r="I68" i="30"/>
  <c r="I69" i="30" s="1"/>
  <c r="H66" i="30"/>
  <c r="H67" i="30" s="1"/>
  <c r="G66" i="30"/>
  <c r="G67" i="30" s="1"/>
  <c r="I64" i="30"/>
  <c r="I65" i="30" s="1"/>
  <c r="H62" i="30"/>
  <c r="H63" i="30" s="1"/>
  <c r="I60" i="30"/>
  <c r="I61" i="30" s="1"/>
  <c r="H58" i="30"/>
  <c r="H59" i="30" s="1"/>
  <c r="G56" i="30"/>
  <c r="G57" i="30" s="1"/>
  <c r="G54" i="30"/>
  <c r="F53" i="30"/>
  <c r="G52" i="30"/>
  <c r="G53" i="30" s="1"/>
  <c r="F50" i="30"/>
  <c r="F51" i="30" s="1"/>
  <c r="E50" i="30"/>
  <c r="D48" i="30"/>
  <c r="D49" i="30" s="1"/>
  <c r="D46" i="30"/>
  <c r="D47" i="30" s="1"/>
  <c r="H44" i="30"/>
  <c r="H45" i="30" s="1"/>
  <c r="I42" i="30"/>
  <c r="I43" i="30" s="1"/>
  <c r="H40" i="30"/>
  <c r="G38" i="30"/>
  <c r="G34" i="30"/>
  <c r="D33" i="30"/>
  <c r="E33" i="30"/>
  <c r="F33" i="30"/>
  <c r="H33" i="30"/>
  <c r="I33" i="30"/>
  <c r="G33" i="30"/>
  <c r="G32" i="30"/>
  <c r="F30" i="30"/>
  <c r="F31" i="30" s="1"/>
  <c r="E30" i="30"/>
  <c r="E31" i="30"/>
  <c r="D28" i="30"/>
  <c r="D26" i="30"/>
  <c r="F24" i="30"/>
  <c r="F22" i="30"/>
  <c r="F20" i="30"/>
  <c r="F21" i="30"/>
  <c r="F18" i="30"/>
  <c r="F19" i="30" s="1"/>
  <c r="E18" i="30"/>
  <c r="E19" i="30" s="1"/>
  <c r="E16" i="30"/>
  <c r="E17" i="30" s="1"/>
  <c r="E14" i="30"/>
  <c r="E15" i="30" s="1"/>
  <c r="E12" i="30"/>
  <c r="D12" i="30"/>
  <c r="D10" i="30"/>
  <c r="D11" i="30" s="1"/>
  <c r="I67" i="30"/>
  <c r="I63" i="30"/>
  <c r="I59" i="30"/>
  <c r="I57" i="30"/>
  <c r="I55" i="30"/>
  <c r="I53" i="30"/>
  <c r="I51" i="30"/>
  <c r="I49" i="30"/>
  <c r="I47" i="30"/>
  <c r="I45" i="30"/>
  <c r="I41" i="30"/>
  <c r="I39" i="30"/>
  <c r="I37" i="30"/>
  <c r="I35" i="30"/>
  <c r="I31" i="30"/>
  <c r="I29" i="30"/>
  <c r="I27" i="30"/>
  <c r="I25" i="30"/>
  <c r="I23" i="30"/>
  <c r="I21" i="30"/>
  <c r="I19" i="30"/>
  <c r="I17" i="30"/>
  <c r="I15" i="30"/>
  <c r="I13" i="30"/>
  <c r="I11" i="30"/>
  <c r="H69" i="30"/>
  <c r="H65" i="30"/>
  <c r="H61" i="30"/>
  <c r="H57" i="30"/>
  <c r="H55" i="30"/>
  <c r="H53" i="30"/>
  <c r="H51" i="30"/>
  <c r="H49" i="30"/>
  <c r="H47" i="30"/>
  <c r="H43" i="30"/>
  <c r="H41" i="30"/>
  <c r="H39" i="30"/>
  <c r="H37" i="30"/>
  <c r="H35" i="30"/>
  <c r="H31" i="30"/>
  <c r="H29" i="30"/>
  <c r="H27" i="30"/>
  <c r="H25" i="30"/>
  <c r="H23" i="30"/>
  <c r="H21" i="30"/>
  <c r="H19" i="30"/>
  <c r="H17" i="30"/>
  <c r="H15" i="30"/>
  <c r="H13" i="30"/>
  <c r="H11" i="30"/>
  <c r="G69" i="30"/>
  <c r="G65" i="30"/>
  <c r="G63" i="30"/>
  <c r="G61" i="30"/>
  <c r="G59" i="30"/>
  <c r="G55" i="30"/>
  <c r="G51" i="30"/>
  <c r="G49" i="30"/>
  <c r="G47" i="30"/>
  <c r="G45" i="30"/>
  <c r="G43" i="30"/>
  <c r="G41" i="30"/>
  <c r="G35" i="30"/>
  <c r="G31" i="30"/>
  <c r="G29" i="30"/>
  <c r="G27" i="30"/>
  <c r="G25" i="30"/>
  <c r="G23" i="30"/>
  <c r="G21" i="30"/>
  <c r="G19" i="30"/>
  <c r="G17" i="30"/>
  <c r="G15" i="30"/>
  <c r="G13" i="30"/>
  <c r="G11" i="30"/>
  <c r="F69" i="30"/>
  <c r="F67" i="30"/>
  <c r="F65" i="30"/>
  <c r="F63" i="30"/>
  <c r="F61" i="30"/>
  <c r="F59" i="30"/>
  <c r="F57" i="30"/>
  <c r="F55" i="30"/>
  <c r="F49" i="30"/>
  <c r="F47" i="30"/>
  <c r="F45" i="30"/>
  <c r="F43" i="30"/>
  <c r="F41" i="30"/>
  <c r="F39" i="30"/>
  <c r="F37" i="30"/>
  <c r="F35" i="30"/>
  <c r="F29" i="30"/>
  <c r="F27" i="30"/>
  <c r="F25" i="30"/>
  <c r="F17" i="30"/>
  <c r="F15" i="30"/>
  <c r="F13" i="30"/>
  <c r="F11" i="30"/>
  <c r="E71" i="30"/>
  <c r="E69" i="30"/>
  <c r="E67" i="30"/>
  <c r="E65" i="30"/>
  <c r="E63" i="30"/>
  <c r="E61" i="30"/>
  <c r="E59" i="30"/>
  <c r="E57" i="30"/>
  <c r="E55" i="30"/>
  <c r="E53" i="30"/>
  <c r="E49" i="30"/>
  <c r="E47" i="30"/>
  <c r="E45" i="30"/>
  <c r="E43" i="30"/>
  <c r="E41" i="30"/>
  <c r="E39" i="30"/>
  <c r="E37" i="30"/>
  <c r="E35" i="30"/>
  <c r="E29" i="30"/>
  <c r="E27" i="30"/>
  <c r="E25" i="30"/>
  <c r="E23" i="30"/>
  <c r="E21" i="30"/>
  <c r="E13" i="30"/>
  <c r="E11" i="30"/>
  <c r="D39" i="30"/>
  <c r="D37" i="30"/>
  <c r="D35" i="30"/>
  <c r="D31" i="30"/>
  <c r="D29" i="30"/>
  <c r="D27" i="30"/>
  <c r="D25" i="30"/>
  <c r="D23" i="30"/>
  <c r="D21" i="30"/>
  <c r="D19" i="30"/>
  <c r="D17" i="30"/>
  <c r="D15" i="30"/>
  <c r="D13" i="30"/>
  <c r="D71" i="30"/>
  <c r="D69" i="30"/>
  <c r="D67" i="30"/>
  <c r="D65" i="30"/>
  <c r="D63" i="30"/>
  <c r="D61" i="30"/>
  <c r="D59" i="30"/>
  <c r="D57" i="30"/>
  <c r="D55" i="30"/>
  <c r="D53" i="30"/>
  <c r="D51" i="30"/>
  <c r="D45" i="30"/>
  <c r="D43" i="30"/>
  <c r="D41" i="30"/>
  <c r="H6" i="26"/>
  <c r="H5" i="26"/>
  <c r="C3" i="31"/>
  <c r="B3" i="30"/>
  <c r="B3" i="29"/>
  <c r="B3" i="28"/>
  <c r="B3" i="27"/>
  <c r="B3" i="26"/>
  <c r="B3" i="23"/>
  <c r="E51" i="30" l="1"/>
  <c r="G39" i="30"/>
  <c r="F23" i="30"/>
  <c r="H8" i="26" l="1"/>
  <c r="H7" i="26"/>
  <c r="F45" i="31"/>
  <c r="E45" i="31"/>
  <c r="F40" i="31"/>
  <c r="E40" i="31"/>
  <c r="F32" i="31"/>
  <c r="E32" i="31"/>
  <c r="F19" i="31"/>
  <c r="E19" i="31"/>
  <c r="I24" i="23"/>
  <c r="I26" i="23" s="1"/>
  <c r="I17" i="23"/>
  <c r="I11" i="23"/>
  <c r="H9" i="26" l="1"/>
  <c r="I6" i="26" s="1"/>
  <c r="I5" i="26" l="1"/>
  <c r="A3" i="12" l="1"/>
  <c r="A2" i="12"/>
  <c r="E1" i="12"/>
  <c r="E1" i="11"/>
  <c r="A3" i="11"/>
  <c r="A2" i="11"/>
  <c r="E1" i="10"/>
  <c r="A3" i="10"/>
  <c r="A2" i="10"/>
  <c r="E1" i="9"/>
  <c r="A3" i="9"/>
  <c r="A2" i="9"/>
  <c r="A3" i="8"/>
  <c r="A2" i="8"/>
  <c r="E1" i="8"/>
  <c r="A3" i="7"/>
  <c r="A2" i="7"/>
  <c r="E1" i="7"/>
  <c r="A3" i="6"/>
  <c r="A2" i="6"/>
  <c r="E1" i="6"/>
  <c r="E1" i="14"/>
  <c r="N41" i="14" l="1"/>
  <c r="N47" i="14"/>
  <c r="N44" i="14"/>
  <c r="N38" i="14"/>
  <c r="N35" i="14"/>
  <c r="N32" i="14"/>
  <c r="N29" i="14"/>
  <c r="N26" i="14"/>
  <c r="N23" i="14"/>
  <c r="N20" i="14"/>
  <c r="N17" i="14"/>
  <c r="N14" i="14"/>
  <c r="N11" i="14"/>
  <c r="N8" i="14"/>
  <c r="N44" i="13" l="1"/>
  <c r="N41" i="13"/>
  <c r="N38" i="13"/>
  <c r="N35" i="13"/>
  <c r="N32" i="13"/>
  <c r="N29" i="13"/>
  <c r="N26" i="13"/>
  <c r="N23" i="13"/>
  <c r="N20" i="13"/>
  <c r="N17" i="13"/>
  <c r="N14" i="13"/>
  <c r="N11" i="13"/>
  <c r="N8" i="13"/>
  <c r="N41" i="12" l="1"/>
  <c r="N38" i="12"/>
  <c r="N35" i="12"/>
  <c r="N32" i="12"/>
  <c r="N29" i="12"/>
  <c r="N26" i="12"/>
  <c r="N23" i="12"/>
  <c r="N20" i="12"/>
  <c r="N17" i="12"/>
  <c r="N14" i="12"/>
  <c r="N11" i="12"/>
  <c r="N8" i="12"/>
  <c r="N41" i="11" l="1"/>
  <c r="N38" i="11"/>
  <c r="N35" i="11"/>
  <c r="N32" i="11"/>
  <c r="N29" i="11"/>
  <c r="N26" i="11"/>
  <c r="N23" i="11"/>
  <c r="N20" i="11"/>
  <c r="N17" i="11"/>
  <c r="N14" i="11"/>
  <c r="N11" i="11"/>
  <c r="N8" i="11"/>
  <c r="N41" i="10" l="1"/>
  <c r="N38" i="10"/>
  <c r="N35" i="10"/>
  <c r="N32" i="10"/>
  <c r="N29" i="10"/>
  <c r="N26" i="10"/>
  <c r="N23" i="10"/>
  <c r="N20" i="10"/>
  <c r="N17" i="10"/>
  <c r="N14" i="10"/>
  <c r="N11" i="10"/>
  <c r="N8" i="10"/>
  <c r="N29" i="9" l="1"/>
  <c r="N26" i="9"/>
  <c r="N23" i="9"/>
  <c r="N20" i="9"/>
  <c r="N17" i="9"/>
  <c r="N14" i="9"/>
  <c r="N11" i="9"/>
  <c r="N8" i="9"/>
  <c r="N41" i="8" l="1"/>
  <c r="N38" i="8"/>
  <c r="N35" i="8"/>
  <c r="N32" i="8"/>
  <c r="N29" i="8"/>
  <c r="N26" i="8"/>
  <c r="N23" i="8"/>
  <c r="N20" i="8"/>
  <c r="N17" i="8"/>
  <c r="N14" i="8"/>
  <c r="N11" i="8"/>
  <c r="N8" i="8"/>
  <c r="N41" i="7" l="1"/>
  <c r="N38" i="7"/>
  <c r="N35" i="7"/>
  <c r="N32" i="7"/>
  <c r="N29" i="7"/>
  <c r="N26" i="7"/>
  <c r="N23" i="7"/>
  <c r="N20" i="7"/>
  <c r="N17" i="7"/>
  <c r="N14" i="7"/>
  <c r="N11" i="7"/>
  <c r="N8" i="7"/>
  <c r="N35" i="6" l="1"/>
  <c r="N32" i="6"/>
  <c r="N29" i="6"/>
  <c r="N26" i="6"/>
  <c r="N23" i="6"/>
  <c r="N20" i="6"/>
  <c r="N17" i="6"/>
  <c r="N14" i="6"/>
  <c r="N11" i="6"/>
  <c r="N8" i="6"/>
  <c r="B41" i="12" l="1"/>
  <c r="B41" i="11"/>
  <c r="B38" i="11"/>
  <c r="B38" i="8"/>
  <c r="B38" i="13"/>
  <c r="B38" i="10"/>
  <c r="B41" i="8"/>
  <c r="B38" i="7"/>
  <c r="B38" i="12"/>
  <c r="B41" i="10"/>
  <c r="B41" i="13"/>
  <c r="B41" i="7"/>
  <c r="B17" i="11"/>
  <c r="B17" i="8"/>
  <c r="B17" i="7"/>
  <c r="B17" i="10"/>
  <c r="B17" i="13"/>
  <c r="B17" i="9"/>
  <c r="B17" i="6"/>
  <c r="B17" i="12"/>
  <c r="B23" i="12"/>
  <c r="B23" i="11"/>
  <c r="B20" i="11"/>
  <c r="B20" i="7"/>
  <c r="B20" i="8"/>
  <c r="B20" i="10"/>
  <c r="B23" i="8"/>
  <c r="B20" i="13"/>
  <c r="B23" i="10"/>
  <c r="B23" i="13"/>
  <c r="B20" i="9"/>
  <c r="B23" i="7"/>
  <c r="B20" i="6"/>
  <c r="B23" i="9"/>
  <c r="B20" i="12"/>
  <c r="B23" i="6"/>
  <c r="B44" i="13"/>
  <c r="B26" i="9"/>
  <c r="B26" i="6"/>
  <c r="B26" i="12"/>
  <c r="B26" i="11"/>
  <c r="B26" i="8"/>
  <c r="B26" i="10"/>
  <c r="B26" i="13"/>
  <c r="B26" i="7"/>
  <c r="B35" i="11"/>
  <c r="B35" i="8"/>
  <c r="B35" i="10"/>
  <c r="B35" i="7"/>
  <c r="B35" i="13"/>
  <c r="B35" i="6"/>
  <c r="B35" i="12"/>
  <c r="B29" i="13"/>
  <c r="B29" i="7"/>
  <c r="B32" i="10"/>
  <c r="B32" i="13"/>
  <c r="B29" i="9"/>
  <c r="B32" i="7"/>
  <c r="B29" i="10"/>
  <c r="B29" i="6"/>
  <c r="B29" i="12"/>
  <c r="B32" i="6"/>
  <c r="B32" i="12"/>
  <c r="B32" i="11"/>
  <c r="B29" i="11"/>
  <c r="B29" i="8"/>
  <c r="B32" i="8"/>
  <c r="B35" i="14"/>
  <c r="B41" i="14"/>
  <c r="B38" i="14"/>
  <c r="B17" i="14"/>
  <c r="B20" i="14"/>
  <c r="B23" i="14"/>
  <c r="B44" i="14"/>
  <c r="B47" i="14"/>
  <c r="B26" i="14"/>
  <c r="B29" i="14"/>
  <c r="B32" i="14"/>
  <c r="C20" i="14"/>
  <c r="C23" i="14"/>
  <c r="C26" i="14"/>
  <c r="C44" i="14" l="1"/>
  <c r="J46" i="14" s="1"/>
  <c r="J22" i="14"/>
  <c r="I22" i="14"/>
  <c r="G22" i="14"/>
  <c r="H22" i="14"/>
  <c r="L22" i="14"/>
  <c r="F22" i="14"/>
  <c r="M22" i="14"/>
  <c r="K22" i="14"/>
  <c r="L25" i="14"/>
  <c r="I25" i="14"/>
  <c r="K25" i="14"/>
  <c r="J25" i="14"/>
  <c r="H25" i="14"/>
  <c r="G25" i="14"/>
  <c r="F25" i="14"/>
  <c r="M25" i="14"/>
  <c r="K28" i="14"/>
  <c r="M28" i="14"/>
  <c r="L28" i="14"/>
  <c r="G28" i="14"/>
  <c r="J28" i="14"/>
  <c r="I28" i="14"/>
  <c r="H28" i="14"/>
  <c r="F28" i="14"/>
  <c r="L46" i="14" l="1"/>
  <c r="K46" i="14"/>
  <c r="M46" i="14"/>
  <c r="F46" i="14"/>
  <c r="G46" i="14"/>
  <c r="I46" i="14"/>
  <c r="H46" i="14"/>
  <c r="C35" i="14"/>
  <c r="C38" i="14"/>
  <c r="C29" i="14"/>
  <c r="C32" i="14"/>
  <c r="C41" i="14"/>
  <c r="N22" i="14"/>
  <c r="N28" i="14"/>
  <c r="N25" i="14"/>
  <c r="C20" i="13"/>
  <c r="C41" i="13"/>
  <c r="N46" i="14" l="1"/>
  <c r="C44" i="13"/>
  <c r="J46" i="13" s="1"/>
  <c r="F43" i="13"/>
  <c r="H43" i="13"/>
  <c r="J43" i="13"/>
  <c r="L43" i="13"/>
  <c r="G43" i="13"/>
  <c r="I43" i="13"/>
  <c r="K43" i="13"/>
  <c r="M43" i="13"/>
  <c r="J22" i="13"/>
  <c r="L22" i="13"/>
  <c r="K22" i="13"/>
  <c r="I22" i="13"/>
  <c r="M22" i="13"/>
  <c r="H22" i="13"/>
  <c r="G22" i="13"/>
  <c r="F22" i="13"/>
  <c r="F34" i="14"/>
  <c r="I34" i="14"/>
  <c r="M34" i="14"/>
  <c r="L34" i="14"/>
  <c r="K34" i="14"/>
  <c r="H34" i="14"/>
  <c r="J34" i="14"/>
  <c r="G34" i="14"/>
  <c r="F31" i="14"/>
  <c r="M31" i="14"/>
  <c r="L31" i="14"/>
  <c r="K31" i="14"/>
  <c r="J31" i="14"/>
  <c r="I31" i="14"/>
  <c r="H31" i="14"/>
  <c r="G31" i="14"/>
  <c r="J40" i="14"/>
  <c r="L40" i="14"/>
  <c r="I40" i="14"/>
  <c r="H40" i="14"/>
  <c r="G40" i="14"/>
  <c r="F40" i="14"/>
  <c r="M40" i="14"/>
  <c r="K40" i="14"/>
  <c r="H37" i="14"/>
  <c r="K37" i="14"/>
  <c r="G37" i="14"/>
  <c r="L37" i="14"/>
  <c r="F37" i="14"/>
  <c r="J37" i="14"/>
  <c r="M37" i="14"/>
  <c r="I37" i="14"/>
  <c r="M43" i="14"/>
  <c r="G43" i="14"/>
  <c r="L43" i="14"/>
  <c r="K43" i="14"/>
  <c r="J43" i="14"/>
  <c r="I43" i="14"/>
  <c r="H43" i="14"/>
  <c r="F43" i="14"/>
  <c r="C29" i="13"/>
  <c r="C32" i="13"/>
  <c r="C35" i="13"/>
  <c r="C17" i="13"/>
  <c r="C26" i="13"/>
  <c r="C23" i="13"/>
  <c r="G72" i="30" l="1"/>
  <c r="F72" i="30"/>
  <c r="E72" i="30"/>
  <c r="H72" i="30"/>
  <c r="I72" i="30"/>
  <c r="I9" i="30"/>
  <c r="C17" i="14"/>
  <c r="M46" i="13"/>
  <c r="I46" i="13"/>
  <c r="K46" i="13"/>
  <c r="G46" i="13"/>
  <c r="L46" i="13"/>
  <c r="H46" i="13"/>
  <c r="F46" i="13"/>
  <c r="J31" i="13"/>
  <c r="H31" i="13"/>
  <c r="G31" i="13"/>
  <c r="I31" i="13"/>
  <c r="F31" i="13"/>
  <c r="K31" i="13"/>
  <c r="L31" i="13"/>
  <c r="M31" i="13"/>
  <c r="K25" i="13"/>
  <c r="H25" i="13"/>
  <c r="I25" i="13"/>
  <c r="F25" i="13"/>
  <c r="G25" i="13"/>
  <c r="M25" i="13"/>
  <c r="L25" i="13"/>
  <c r="J25" i="13"/>
  <c r="C38" i="13"/>
  <c r="G34" i="13"/>
  <c r="F34" i="13"/>
  <c r="H34" i="13"/>
  <c r="I34" i="13"/>
  <c r="J34" i="13"/>
  <c r="L34" i="13"/>
  <c r="K34" i="13"/>
  <c r="M34" i="13"/>
  <c r="N22" i="13"/>
  <c r="M19" i="13"/>
  <c r="L19" i="13"/>
  <c r="I19" i="13"/>
  <c r="H19" i="13"/>
  <c r="G19" i="13"/>
  <c r="K19" i="13"/>
  <c r="F19" i="13"/>
  <c r="J19" i="13"/>
  <c r="G37" i="13"/>
  <c r="H37" i="13"/>
  <c r="F37" i="13"/>
  <c r="J37" i="13"/>
  <c r="L37" i="13"/>
  <c r="M37" i="13"/>
  <c r="I37" i="13"/>
  <c r="K37" i="13"/>
  <c r="J28" i="13"/>
  <c r="K28" i="13"/>
  <c r="L28" i="13"/>
  <c r="F28" i="13"/>
  <c r="G28" i="13"/>
  <c r="H28" i="13"/>
  <c r="I28" i="13"/>
  <c r="M28" i="13"/>
  <c r="N43" i="13"/>
  <c r="N40" i="14"/>
  <c r="N43" i="14"/>
  <c r="N31" i="14"/>
  <c r="N37" i="14"/>
  <c r="N34" i="14"/>
  <c r="D8" i="30" l="1"/>
  <c r="C72" i="30"/>
  <c r="C9" i="30" s="1"/>
  <c r="H9" i="30"/>
  <c r="E9" i="30"/>
  <c r="F9" i="30"/>
  <c r="G9" i="30"/>
  <c r="M19" i="14"/>
  <c r="J19" i="14"/>
  <c r="G19" i="14"/>
  <c r="K19" i="14"/>
  <c r="H19" i="14"/>
  <c r="F19" i="14"/>
  <c r="I19" i="14"/>
  <c r="L19" i="14"/>
  <c r="N46" i="13"/>
  <c r="N25" i="13"/>
  <c r="F40" i="13"/>
  <c r="G40" i="13"/>
  <c r="I40" i="13"/>
  <c r="K40" i="13"/>
  <c r="M40" i="13"/>
  <c r="L40" i="13"/>
  <c r="J40" i="13"/>
  <c r="H40" i="13"/>
  <c r="N31" i="13"/>
  <c r="N19" i="13"/>
  <c r="N28" i="13"/>
  <c r="N37" i="13"/>
  <c r="N34" i="13"/>
  <c r="C20" i="12"/>
  <c r="C17" i="12"/>
  <c r="C23" i="12"/>
  <c r="C26" i="12"/>
  <c r="C29" i="12"/>
  <c r="C32" i="12"/>
  <c r="I73" i="30" l="1"/>
  <c r="G73" i="30"/>
  <c r="F73" i="30"/>
  <c r="C71" i="30"/>
  <c r="C69" i="30"/>
  <c r="C67" i="30"/>
  <c r="C61" i="30"/>
  <c r="C49" i="30"/>
  <c r="C45" i="30"/>
  <c r="C43" i="30"/>
  <c r="C37" i="30"/>
  <c r="C25" i="30"/>
  <c r="C21" i="30"/>
  <c r="C19" i="30"/>
  <c r="C13" i="30"/>
  <c r="C53" i="30"/>
  <c r="C17" i="30"/>
  <c r="C15" i="30"/>
  <c r="C63" i="30"/>
  <c r="C55" i="30"/>
  <c r="C41" i="30"/>
  <c r="C51" i="30"/>
  <c r="C31" i="30"/>
  <c r="C65" i="30"/>
  <c r="C23" i="30"/>
  <c r="C33" i="30"/>
  <c r="C47" i="30"/>
  <c r="C57" i="30"/>
  <c r="C11" i="30"/>
  <c r="C35" i="30"/>
  <c r="C27" i="30"/>
  <c r="C29" i="30"/>
  <c r="C59" i="30"/>
  <c r="C39" i="30"/>
  <c r="E73" i="30"/>
  <c r="D9" i="30"/>
  <c r="D72" i="30"/>
  <c r="H73" i="30"/>
  <c r="N19" i="14"/>
  <c r="C41" i="12"/>
  <c r="G43" i="12" s="1"/>
  <c r="J25" i="12"/>
  <c r="I25" i="12"/>
  <c r="M25" i="12"/>
  <c r="G25" i="12"/>
  <c r="K25" i="12"/>
  <c r="L25" i="12"/>
  <c r="F25" i="12"/>
  <c r="H25" i="12"/>
  <c r="F34" i="12"/>
  <c r="G34" i="12"/>
  <c r="J34" i="12"/>
  <c r="H34" i="12"/>
  <c r="M34" i="12"/>
  <c r="K34" i="12"/>
  <c r="I34" i="12"/>
  <c r="L34" i="12"/>
  <c r="K31" i="12"/>
  <c r="G31" i="12"/>
  <c r="H31" i="12"/>
  <c r="L31" i="12"/>
  <c r="F31" i="12"/>
  <c r="J31" i="12"/>
  <c r="I31" i="12"/>
  <c r="M31" i="12"/>
  <c r="L28" i="12"/>
  <c r="H28" i="12"/>
  <c r="F28" i="12"/>
  <c r="I28" i="12"/>
  <c r="M28" i="12"/>
  <c r="G28" i="12"/>
  <c r="K28" i="12"/>
  <c r="J28" i="12"/>
  <c r="N40" i="13"/>
  <c r="L19" i="12"/>
  <c r="F19" i="12"/>
  <c r="J19" i="12"/>
  <c r="I19" i="12"/>
  <c r="M19" i="12"/>
  <c r="H19" i="12"/>
  <c r="G19" i="12"/>
  <c r="K19" i="12"/>
  <c r="K22" i="12"/>
  <c r="I22" i="12"/>
  <c r="L22" i="12"/>
  <c r="M22" i="12"/>
  <c r="H22" i="12"/>
  <c r="G22" i="12"/>
  <c r="F22" i="12"/>
  <c r="J22" i="12"/>
  <c r="C38" i="12"/>
  <c r="C73" i="30" l="1"/>
  <c r="D73" i="30"/>
  <c r="D75" i="30" s="1"/>
  <c r="E75" i="30" s="1"/>
  <c r="F75" i="30" s="1"/>
  <c r="G75" i="30" s="1"/>
  <c r="H75" i="30" s="1"/>
  <c r="I75" i="30" s="1"/>
  <c r="D74" i="30"/>
  <c r="E74" i="30" s="1"/>
  <c r="F74" i="30" s="1"/>
  <c r="G74" i="30" s="1"/>
  <c r="H74" i="30" s="1"/>
  <c r="I74" i="30" s="1"/>
  <c r="K43" i="12"/>
  <c r="H43" i="12"/>
  <c r="M43" i="12"/>
  <c r="L43" i="12"/>
  <c r="J43" i="12"/>
  <c r="I43" i="12"/>
  <c r="F43" i="12"/>
  <c r="N31" i="12"/>
  <c r="C35" i="12"/>
  <c r="N25" i="12"/>
  <c r="N19" i="12"/>
  <c r="N34" i="12"/>
  <c r="N28" i="12"/>
  <c r="H40" i="12"/>
  <c r="M40" i="12"/>
  <c r="F40" i="12"/>
  <c r="I40" i="12"/>
  <c r="J40" i="12"/>
  <c r="K40" i="12"/>
  <c r="L40" i="12"/>
  <c r="G40" i="12"/>
  <c r="N22" i="12"/>
  <c r="N43" i="12" l="1"/>
  <c r="F37" i="12"/>
  <c r="I37" i="12"/>
  <c r="L37" i="12"/>
  <c r="K37" i="12"/>
  <c r="G37" i="12"/>
  <c r="J37" i="12"/>
  <c r="M37" i="12"/>
  <c r="H37" i="12"/>
  <c r="N40" i="12"/>
  <c r="C20" i="11"/>
  <c r="C38" i="11"/>
  <c r="C35" i="11"/>
  <c r="C32" i="11"/>
  <c r="C41" i="11" l="1"/>
  <c r="M43" i="11" s="1"/>
  <c r="L22" i="11"/>
  <c r="K22" i="11"/>
  <c r="I22" i="11"/>
  <c r="G22" i="11"/>
  <c r="M22" i="11"/>
  <c r="J22" i="11"/>
  <c r="H22" i="11"/>
  <c r="F22" i="11"/>
  <c r="F40" i="11"/>
  <c r="G40" i="11"/>
  <c r="M40" i="11"/>
  <c r="J40" i="11"/>
  <c r="H40" i="11"/>
  <c r="L40" i="11"/>
  <c r="K40" i="11"/>
  <c r="I40" i="11"/>
  <c r="H34" i="11"/>
  <c r="G34" i="11"/>
  <c r="J34" i="11"/>
  <c r="K34" i="11"/>
  <c r="M34" i="11"/>
  <c r="F34" i="11"/>
  <c r="L34" i="11"/>
  <c r="I34" i="11"/>
  <c r="G37" i="11"/>
  <c r="F37" i="11"/>
  <c r="K37" i="11"/>
  <c r="L37" i="11"/>
  <c r="H37" i="11"/>
  <c r="M37" i="11"/>
  <c r="I37" i="11"/>
  <c r="J37" i="11"/>
  <c r="N37" i="12"/>
  <c r="C17" i="11"/>
  <c r="C29" i="11"/>
  <c r="C23" i="11"/>
  <c r="C26" i="11"/>
  <c r="N22" i="11" l="1"/>
  <c r="J43" i="11"/>
  <c r="L43" i="11"/>
  <c r="K43" i="11"/>
  <c r="F43" i="11"/>
  <c r="G43" i="11"/>
  <c r="I43" i="11"/>
  <c r="H43" i="11"/>
  <c r="N34" i="11"/>
  <c r="I28" i="11"/>
  <c r="F28" i="11"/>
  <c r="J28" i="11"/>
  <c r="H28" i="11"/>
  <c r="L28" i="11"/>
  <c r="M28" i="11"/>
  <c r="K28" i="11"/>
  <c r="G28" i="11"/>
  <c r="N40" i="11"/>
  <c r="J25" i="11"/>
  <c r="G25" i="11"/>
  <c r="H25" i="11"/>
  <c r="K25" i="11"/>
  <c r="L25" i="11"/>
  <c r="M25" i="11"/>
  <c r="F25" i="11"/>
  <c r="I25" i="11"/>
  <c r="N37" i="11"/>
  <c r="H31" i="11"/>
  <c r="I31" i="11"/>
  <c r="F31" i="11"/>
  <c r="L31" i="11"/>
  <c r="J31" i="11"/>
  <c r="G31" i="11"/>
  <c r="M31" i="11"/>
  <c r="K31" i="11"/>
  <c r="M19" i="11"/>
  <c r="I19" i="11"/>
  <c r="L19" i="11"/>
  <c r="J19" i="11"/>
  <c r="K19" i="11"/>
  <c r="F19" i="11"/>
  <c r="G19" i="11"/>
  <c r="H19" i="11"/>
  <c r="N43" i="11" l="1"/>
  <c r="N31" i="11"/>
  <c r="N25" i="11"/>
  <c r="N28" i="11"/>
  <c r="N19" i="11"/>
  <c r="C35" i="10"/>
  <c r="F37" i="10" l="1"/>
  <c r="I37" i="10"/>
  <c r="L37" i="10"/>
  <c r="H37" i="10"/>
  <c r="M37" i="10"/>
  <c r="G37" i="10"/>
  <c r="J37" i="10"/>
  <c r="K37" i="10"/>
  <c r="C17" i="10"/>
  <c r="C20" i="10"/>
  <c r="C29" i="10"/>
  <c r="C32" i="10"/>
  <c r="C23" i="10"/>
  <c r="C26" i="10"/>
  <c r="C38" i="10"/>
  <c r="C41" i="10" l="1"/>
  <c r="M43" i="10" s="1"/>
  <c r="M28" i="10"/>
  <c r="F28" i="10"/>
  <c r="I28" i="10"/>
  <c r="L28" i="10"/>
  <c r="H28" i="10"/>
  <c r="G28" i="10"/>
  <c r="J28" i="10"/>
  <c r="K28" i="10"/>
  <c r="G34" i="10"/>
  <c r="J34" i="10"/>
  <c r="H34" i="10"/>
  <c r="K34" i="10"/>
  <c r="F34" i="10"/>
  <c r="M34" i="10"/>
  <c r="I34" i="10"/>
  <c r="L34" i="10"/>
  <c r="H31" i="10"/>
  <c r="I31" i="10"/>
  <c r="L31" i="10"/>
  <c r="M31" i="10"/>
  <c r="G31" i="10"/>
  <c r="J31" i="10"/>
  <c r="F31" i="10"/>
  <c r="K31" i="10"/>
  <c r="I22" i="10"/>
  <c r="H22" i="10"/>
  <c r="J22" i="10"/>
  <c r="K22" i="10"/>
  <c r="F22" i="10"/>
  <c r="G22" i="10"/>
  <c r="L22" i="10"/>
  <c r="M22" i="10"/>
  <c r="H40" i="10"/>
  <c r="F40" i="10"/>
  <c r="I40" i="10"/>
  <c r="J40" i="10"/>
  <c r="K40" i="10"/>
  <c r="G40" i="10"/>
  <c r="L40" i="10"/>
  <c r="M40" i="10"/>
  <c r="L19" i="10"/>
  <c r="I19" i="10"/>
  <c r="M19" i="10"/>
  <c r="F19" i="10"/>
  <c r="J19" i="10"/>
  <c r="H19" i="10"/>
  <c r="G19" i="10"/>
  <c r="K19" i="10"/>
  <c r="N37" i="10"/>
  <c r="H25" i="10"/>
  <c r="G25" i="10"/>
  <c r="M25" i="10"/>
  <c r="I25" i="10"/>
  <c r="J25" i="10"/>
  <c r="K25" i="10"/>
  <c r="L25" i="10"/>
  <c r="F25" i="10"/>
  <c r="J43" i="10" l="1"/>
  <c r="H43" i="10"/>
  <c r="K43" i="10"/>
  <c r="F43" i="10"/>
  <c r="I43" i="10"/>
  <c r="L43" i="10"/>
  <c r="N28" i="10"/>
  <c r="G43" i="10"/>
  <c r="N31" i="10"/>
  <c r="N25" i="10"/>
  <c r="N40" i="10"/>
  <c r="N19" i="10"/>
  <c r="N22" i="10"/>
  <c r="N34" i="10"/>
  <c r="C20" i="9"/>
  <c r="N43" i="10" l="1"/>
  <c r="C29" i="9"/>
  <c r="G31" i="9" s="1"/>
  <c r="F22" i="9"/>
  <c r="L22" i="9"/>
  <c r="J22" i="9"/>
  <c r="H22" i="9"/>
  <c r="G22" i="9"/>
  <c r="K22" i="9"/>
  <c r="M22" i="9"/>
  <c r="I22" i="9"/>
  <c r="C23" i="9"/>
  <c r="C17" i="9"/>
  <c r="C26" i="9"/>
  <c r="I31" i="9" l="1"/>
  <c r="H31" i="9"/>
  <c r="F31" i="9"/>
  <c r="J31" i="9"/>
  <c r="M31" i="9"/>
  <c r="L31" i="9"/>
  <c r="K31" i="9"/>
  <c r="F25" i="9"/>
  <c r="G25" i="9"/>
  <c r="I25" i="9"/>
  <c r="K25" i="9"/>
  <c r="J25" i="9"/>
  <c r="L25" i="9"/>
  <c r="H25" i="9"/>
  <c r="M25" i="9"/>
  <c r="N22" i="9"/>
  <c r="J28" i="9"/>
  <c r="H28" i="9"/>
  <c r="F28" i="9"/>
  <c r="L28" i="9"/>
  <c r="M28" i="9"/>
  <c r="I28" i="9"/>
  <c r="K28" i="9"/>
  <c r="G28" i="9"/>
  <c r="G19" i="9"/>
  <c r="I19" i="9"/>
  <c r="K19" i="9"/>
  <c r="M19" i="9"/>
  <c r="H19" i="9"/>
  <c r="L19" i="9"/>
  <c r="J19" i="9"/>
  <c r="F19" i="9"/>
  <c r="N31" i="9" l="1"/>
  <c r="N19" i="9"/>
  <c r="N28" i="9"/>
  <c r="N25" i="9"/>
  <c r="C20" i="8"/>
  <c r="G22" i="8" l="1"/>
  <c r="L22" i="8"/>
  <c r="M22" i="8"/>
  <c r="K22" i="8"/>
  <c r="F22" i="8"/>
  <c r="J22" i="8"/>
  <c r="I22" i="8"/>
  <c r="H22" i="8"/>
  <c r="C32" i="8"/>
  <c r="C26" i="8"/>
  <c r="C23" i="8"/>
  <c r="C29" i="8"/>
  <c r="C38" i="8"/>
  <c r="C35" i="8"/>
  <c r="C41" i="8" l="1"/>
  <c r="M43" i="8" s="1"/>
  <c r="L31" i="8"/>
  <c r="M31" i="8"/>
  <c r="J31" i="8"/>
  <c r="H31" i="8"/>
  <c r="K31" i="8"/>
  <c r="G31" i="8"/>
  <c r="F31" i="8"/>
  <c r="I31" i="8"/>
  <c r="H37" i="8"/>
  <c r="G37" i="8"/>
  <c r="K37" i="8"/>
  <c r="F37" i="8"/>
  <c r="J37" i="8"/>
  <c r="L37" i="8"/>
  <c r="I37" i="8"/>
  <c r="M37" i="8"/>
  <c r="N22" i="8"/>
  <c r="K28" i="8"/>
  <c r="J28" i="8"/>
  <c r="G28" i="8"/>
  <c r="I28" i="8"/>
  <c r="H28" i="8"/>
  <c r="F28" i="8"/>
  <c r="M28" i="8"/>
  <c r="L28" i="8"/>
  <c r="K40" i="8"/>
  <c r="J40" i="8"/>
  <c r="I40" i="8"/>
  <c r="F40" i="8"/>
  <c r="H40" i="8"/>
  <c r="G40" i="8"/>
  <c r="M40" i="8"/>
  <c r="L40" i="8"/>
  <c r="C17" i="8"/>
  <c r="H25" i="8"/>
  <c r="G25" i="8"/>
  <c r="M25" i="8"/>
  <c r="F25" i="8"/>
  <c r="L25" i="8"/>
  <c r="K25" i="8"/>
  <c r="I25" i="8"/>
  <c r="J25" i="8"/>
  <c r="I34" i="8"/>
  <c r="F34" i="8"/>
  <c r="J34" i="8"/>
  <c r="K34" i="8"/>
  <c r="H34" i="8"/>
  <c r="M34" i="8"/>
  <c r="L34" i="8"/>
  <c r="G34" i="8"/>
  <c r="G43" i="8" l="1"/>
  <c r="H43" i="8"/>
  <c r="I43" i="8"/>
  <c r="J43" i="8"/>
  <c r="F43" i="8"/>
  <c r="K43" i="8"/>
  <c r="L43" i="8"/>
  <c r="N25" i="8"/>
  <c r="N37" i="8"/>
  <c r="N31" i="8"/>
  <c r="N40" i="8"/>
  <c r="M19" i="8"/>
  <c r="H19" i="8"/>
  <c r="L19" i="8"/>
  <c r="G19" i="8"/>
  <c r="J19" i="8"/>
  <c r="K19" i="8"/>
  <c r="I19" i="8"/>
  <c r="F19" i="8"/>
  <c r="N34" i="8"/>
  <c r="N28" i="8"/>
  <c r="N43" i="8" l="1"/>
  <c r="C41" i="7"/>
  <c r="M43" i="7" s="1"/>
  <c r="N19" i="8"/>
  <c r="C17" i="7"/>
  <c r="C23" i="7"/>
  <c r="C35" i="7"/>
  <c r="C26" i="7"/>
  <c r="C38" i="7"/>
  <c r="C20" i="7"/>
  <c r="C32" i="7"/>
  <c r="C29" i="7"/>
  <c r="J43" i="7" l="1"/>
  <c r="L43" i="7"/>
  <c r="G43" i="7"/>
  <c r="K43" i="7"/>
  <c r="I43" i="7"/>
  <c r="F43" i="7"/>
  <c r="H43" i="7"/>
  <c r="J22" i="7"/>
  <c r="I22" i="7"/>
  <c r="K22" i="7"/>
  <c r="L22" i="7"/>
  <c r="H22" i="7"/>
  <c r="G22" i="7"/>
  <c r="F22" i="7"/>
  <c r="M22" i="7"/>
  <c r="G31" i="7"/>
  <c r="F31" i="7"/>
  <c r="H31" i="7"/>
  <c r="L31" i="7"/>
  <c r="K31" i="7"/>
  <c r="M31" i="7"/>
  <c r="I31" i="7"/>
  <c r="J31" i="7"/>
  <c r="F37" i="7"/>
  <c r="L37" i="7"/>
  <c r="H37" i="7"/>
  <c r="G37" i="7"/>
  <c r="J37" i="7"/>
  <c r="M37" i="7"/>
  <c r="I37" i="7"/>
  <c r="K37" i="7"/>
  <c r="H34" i="7"/>
  <c r="F34" i="7"/>
  <c r="G34" i="7"/>
  <c r="L34" i="7"/>
  <c r="K34" i="7"/>
  <c r="M34" i="7"/>
  <c r="J34" i="7"/>
  <c r="I34" i="7"/>
  <c r="G25" i="7"/>
  <c r="H25" i="7"/>
  <c r="J25" i="7"/>
  <c r="I25" i="7"/>
  <c r="K25" i="7"/>
  <c r="L25" i="7"/>
  <c r="M25" i="7"/>
  <c r="F25" i="7"/>
  <c r="J28" i="7"/>
  <c r="H28" i="7"/>
  <c r="G28" i="7"/>
  <c r="F28" i="7"/>
  <c r="I28" i="7"/>
  <c r="L28" i="7"/>
  <c r="K28" i="7"/>
  <c r="M28" i="7"/>
  <c r="G19" i="7"/>
  <c r="L19" i="7"/>
  <c r="M19" i="7"/>
  <c r="I19" i="7"/>
  <c r="H19" i="7"/>
  <c r="F19" i="7"/>
  <c r="K19" i="7"/>
  <c r="J19" i="7"/>
  <c r="M40" i="7"/>
  <c r="H40" i="7"/>
  <c r="K40" i="7"/>
  <c r="G40" i="7"/>
  <c r="I40" i="7"/>
  <c r="F40" i="7"/>
  <c r="J40" i="7"/>
  <c r="L40" i="7"/>
  <c r="N43" i="7" l="1"/>
  <c r="N31" i="7"/>
  <c r="N22" i="7"/>
  <c r="N37" i="7"/>
  <c r="N25" i="7"/>
  <c r="N34" i="7"/>
  <c r="N28" i="7"/>
  <c r="N19" i="7"/>
  <c r="N40" i="7"/>
  <c r="C32" i="6" l="1"/>
  <c r="C35" i="6" l="1"/>
  <c r="G37" i="6" s="1"/>
  <c r="L34" i="6"/>
  <c r="F34" i="6"/>
  <c r="J34" i="6"/>
  <c r="H34" i="6"/>
  <c r="K34" i="6"/>
  <c r="I34" i="6"/>
  <c r="M34" i="6"/>
  <c r="G34" i="6"/>
  <c r="C17" i="6"/>
  <c r="C20" i="6"/>
  <c r="C23" i="6"/>
  <c r="C29" i="6"/>
  <c r="C26" i="6"/>
  <c r="J37" i="6" l="1"/>
  <c r="L37" i="6"/>
  <c r="M37" i="6"/>
  <c r="H37" i="6"/>
  <c r="K37" i="6"/>
  <c r="F37" i="6"/>
  <c r="I37" i="6"/>
  <c r="H22" i="6"/>
  <c r="G22" i="6"/>
  <c r="I22" i="6"/>
  <c r="M22" i="6"/>
  <c r="L22" i="6"/>
  <c r="J22" i="6"/>
  <c r="F22" i="6"/>
  <c r="K22" i="6"/>
  <c r="I31" i="6"/>
  <c r="J31" i="6"/>
  <c r="F31" i="6"/>
  <c r="G31" i="6"/>
  <c r="M31" i="6"/>
  <c r="K31" i="6"/>
  <c r="L31" i="6"/>
  <c r="H31" i="6"/>
  <c r="F19" i="6"/>
  <c r="M19" i="6"/>
  <c r="K19" i="6"/>
  <c r="J19" i="6"/>
  <c r="G19" i="6"/>
  <c r="I19" i="6"/>
  <c r="H19" i="6"/>
  <c r="L19" i="6"/>
  <c r="L25" i="6"/>
  <c r="I25" i="6"/>
  <c r="G25" i="6"/>
  <c r="F25" i="6"/>
  <c r="K25" i="6"/>
  <c r="H25" i="6"/>
  <c r="M25" i="6"/>
  <c r="J25" i="6"/>
  <c r="N34" i="6"/>
  <c r="M28" i="6"/>
  <c r="H28" i="6"/>
  <c r="K28" i="6"/>
  <c r="J28" i="6"/>
  <c r="G28" i="6"/>
  <c r="F28" i="6"/>
  <c r="L28" i="6"/>
  <c r="I28" i="6"/>
  <c r="N37" i="6" l="1"/>
  <c r="N31" i="6"/>
  <c r="N28" i="6"/>
  <c r="N25" i="6"/>
  <c r="N19" i="6"/>
  <c r="N22" i="6"/>
  <c r="C47" i="14" l="1"/>
  <c r="F49" i="14" s="1"/>
  <c r="M49" i="14" l="1"/>
  <c r="L49" i="14"/>
  <c r="K49" i="14"/>
  <c r="J49" i="14"/>
  <c r="I49" i="14"/>
  <c r="H49" i="14"/>
  <c r="G49" i="14"/>
  <c r="N49" i="14" l="1"/>
  <c r="B8" i="8" l="1"/>
  <c r="B8" i="7" l="1"/>
  <c r="B8" i="12"/>
  <c r="C8" i="9"/>
  <c r="C8" i="7"/>
  <c r="B8" i="11"/>
  <c r="B8" i="14"/>
  <c r="C8" i="13"/>
  <c r="B8" i="6"/>
  <c r="B11" i="10"/>
  <c r="B11" i="13"/>
  <c r="C14" i="6"/>
  <c r="C11" i="13"/>
  <c r="B11" i="6"/>
  <c r="B14" i="14"/>
  <c r="C14" i="11"/>
  <c r="C14" i="13"/>
  <c r="C11" i="11"/>
  <c r="B14" i="13"/>
  <c r="B14" i="11"/>
  <c r="C11" i="8"/>
  <c r="B14" i="10"/>
  <c r="B11" i="11"/>
  <c r="C14" i="10"/>
  <c r="C11" i="10"/>
  <c r="B14" i="8"/>
  <c r="B11" i="9"/>
  <c r="B11" i="8"/>
  <c r="B14" i="12"/>
  <c r="C11" i="12"/>
  <c r="C11" i="6"/>
  <c r="B14" i="9"/>
  <c r="C14" i="7"/>
  <c r="B11" i="7"/>
  <c r="B14" i="7"/>
  <c r="B11" i="14"/>
  <c r="C11" i="9"/>
  <c r="C14" i="9"/>
  <c r="B14" i="6"/>
  <c r="C11" i="7"/>
  <c r="C14" i="8"/>
  <c r="B11" i="12"/>
  <c r="C14" i="12"/>
  <c r="C8" i="14"/>
  <c r="C8" i="8"/>
  <c r="B8" i="13"/>
  <c r="B8" i="9"/>
  <c r="C8" i="10"/>
  <c r="C8" i="6"/>
  <c r="C8" i="11"/>
  <c r="B8" i="10"/>
  <c r="C8" i="12"/>
  <c r="F10" i="14" l="1"/>
  <c r="K10" i="14"/>
  <c r="G10" i="14"/>
  <c r="J10" i="14"/>
  <c r="H10" i="14"/>
  <c r="I10" i="14"/>
  <c r="M10" i="14"/>
  <c r="L10" i="14"/>
  <c r="K13" i="8"/>
  <c r="F13" i="8"/>
  <c r="J13" i="8"/>
  <c r="I13" i="8"/>
  <c r="M13" i="8"/>
  <c r="H13" i="8"/>
  <c r="L13" i="8"/>
  <c r="G13" i="8"/>
  <c r="J13" i="6"/>
  <c r="L13" i="6"/>
  <c r="I13" i="6"/>
  <c r="G13" i="6"/>
  <c r="K13" i="6"/>
  <c r="F13" i="6"/>
  <c r="H13" i="6"/>
  <c r="M13" i="6"/>
  <c r="I16" i="7"/>
  <c r="K16" i="7"/>
  <c r="J16" i="7"/>
  <c r="G16" i="7"/>
  <c r="L16" i="7"/>
  <c r="M16" i="7"/>
  <c r="F16" i="7"/>
  <c r="H16" i="7"/>
  <c r="K13" i="12"/>
  <c r="I13" i="12"/>
  <c r="M13" i="12"/>
  <c r="J13" i="12"/>
  <c r="H13" i="12"/>
  <c r="L13" i="12"/>
  <c r="F13" i="12"/>
  <c r="G13" i="12"/>
  <c r="M10" i="13"/>
  <c r="J10" i="13"/>
  <c r="K10" i="13"/>
  <c r="I10" i="13"/>
  <c r="C47" i="13"/>
  <c r="D8" i="13" s="1"/>
  <c r="L10" i="13"/>
  <c r="F10" i="13"/>
  <c r="H10" i="13"/>
  <c r="G10" i="13"/>
  <c r="M16" i="6"/>
  <c r="F16" i="6"/>
  <c r="I16" i="6"/>
  <c r="L16" i="6"/>
  <c r="G16" i="6"/>
  <c r="K16" i="6"/>
  <c r="J16" i="6"/>
  <c r="H16" i="6"/>
  <c r="I16" i="8"/>
  <c r="J16" i="8"/>
  <c r="H16" i="8"/>
  <c r="K16" i="8"/>
  <c r="L16" i="8"/>
  <c r="G16" i="8"/>
  <c r="F16" i="8"/>
  <c r="M16" i="8"/>
  <c r="L13" i="11"/>
  <c r="I13" i="11"/>
  <c r="M13" i="11"/>
  <c r="F13" i="11"/>
  <c r="H13" i="11"/>
  <c r="J13" i="11"/>
  <c r="G13" i="11"/>
  <c r="K13" i="11"/>
  <c r="I10" i="8"/>
  <c r="C44" i="8"/>
  <c r="M10" i="8"/>
  <c r="H10" i="8"/>
  <c r="L10" i="8"/>
  <c r="K10" i="8"/>
  <c r="F10" i="8"/>
  <c r="G10" i="8"/>
  <c r="J10" i="8"/>
  <c r="G13" i="7"/>
  <c r="L13" i="7"/>
  <c r="J13" i="7"/>
  <c r="M13" i="7"/>
  <c r="I13" i="7"/>
  <c r="K13" i="7"/>
  <c r="H13" i="7"/>
  <c r="F13" i="7"/>
  <c r="K16" i="13"/>
  <c r="L16" i="13"/>
  <c r="F16" i="13"/>
  <c r="H16" i="13"/>
  <c r="J16" i="13"/>
  <c r="I16" i="13"/>
  <c r="G16" i="13"/>
  <c r="M16" i="13"/>
  <c r="M16" i="11"/>
  <c r="H16" i="11"/>
  <c r="I16" i="11"/>
  <c r="F16" i="11"/>
  <c r="K16" i="11"/>
  <c r="L16" i="11"/>
  <c r="G16" i="11"/>
  <c r="J16" i="11"/>
  <c r="M10" i="7"/>
  <c r="C44" i="7"/>
  <c r="I10" i="7"/>
  <c r="J10" i="7"/>
  <c r="H10" i="7"/>
  <c r="F10" i="7"/>
  <c r="G10" i="7"/>
  <c r="K10" i="7"/>
  <c r="L10" i="7"/>
  <c r="I10" i="12"/>
  <c r="J10" i="12"/>
  <c r="F10" i="12"/>
  <c r="G10" i="12"/>
  <c r="K10" i="12"/>
  <c r="M10" i="12"/>
  <c r="H10" i="12"/>
  <c r="C44" i="12"/>
  <c r="D11" i="12" s="1"/>
  <c r="L10" i="12"/>
  <c r="L16" i="9"/>
  <c r="G16" i="9"/>
  <c r="J16" i="9"/>
  <c r="I16" i="9"/>
  <c r="H16" i="9"/>
  <c r="F16" i="9"/>
  <c r="K16" i="9"/>
  <c r="M16" i="9"/>
  <c r="G10" i="9"/>
  <c r="F10" i="9"/>
  <c r="L10" i="9"/>
  <c r="K10" i="9"/>
  <c r="J10" i="9"/>
  <c r="I10" i="9"/>
  <c r="H10" i="9"/>
  <c r="M10" i="9"/>
  <c r="C32" i="9"/>
  <c r="D11" i="9" s="1"/>
  <c r="I16" i="12"/>
  <c r="F16" i="12"/>
  <c r="K16" i="12"/>
  <c r="M16" i="12"/>
  <c r="J16" i="12"/>
  <c r="G16" i="12"/>
  <c r="H16" i="12"/>
  <c r="L16" i="12"/>
  <c r="I10" i="6"/>
  <c r="G10" i="6"/>
  <c r="M10" i="6"/>
  <c r="F10" i="6"/>
  <c r="K10" i="6"/>
  <c r="L10" i="6"/>
  <c r="J10" i="6"/>
  <c r="C38" i="6"/>
  <c r="D8" i="6" s="1"/>
  <c r="H10" i="6"/>
  <c r="L13" i="9"/>
  <c r="G13" i="9"/>
  <c r="I13" i="9"/>
  <c r="H13" i="9"/>
  <c r="M13" i="9"/>
  <c r="F13" i="9"/>
  <c r="K13" i="9"/>
  <c r="J13" i="9"/>
  <c r="J13" i="10"/>
  <c r="L13" i="10"/>
  <c r="K13" i="10"/>
  <c r="G13" i="10"/>
  <c r="M13" i="10"/>
  <c r="I13" i="10"/>
  <c r="F13" i="10"/>
  <c r="H13" i="10"/>
  <c r="H10" i="11"/>
  <c r="C44" i="11"/>
  <c r="D11" i="11" s="1"/>
  <c r="K10" i="11"/>
  <c r="L10" i="11"/>
  <c r="I10" i="11"/>
  <c r="J10" i="11"/>
  <c r="F10" i="11"/>
  <c r="G10" i="11"/>
  <c r="M10" i="11"/>
  <c r="M10" i="10"/>
  <c r="L10" i="10"/>
  <c r="C44" i="10"/>
  <c r="D11" i="10" s="1"/>
  <c r="H10" i="10"/>
  <c r="F10" i="10"/>
  <c r="G10" i="10"/>
  <c r="J10" i="10"/>
  <c r="K10" i="10"/>
  <c r="I10" i="10"/>
  <c r="I16" i="10"/>
  <c r="M16" i="10"/>
  <c r="F16" i="10"/>
  <c r="J16" i="10"/>
  <c r="H16" i="10"/>
  <c r="G16" i="10"/>
  <c r="L16" i="10"/>
  <c r="K16" i="10"/>
  <c r="K13" i="13"/>
  <c r="G13" i="13"/>
  <c r="J13" i="13"/>
  <c r="I13" i="13"/>
  <c r="M13" i="13"/>
  <c r="H13" i="13"/>
  <c r="L13" i="13"/>
  <c r="F13" i="13"/>
  <c r="L32" i="9" l="1"/>
  <c r="L33" i="9" s="1"/>
  <c r="L38" i="6"/>
  <c r="L39" i="6" s="1"/>
  <c r="I44" i="11"/>
  <c r="I45" i="11" s="1"/>
  <c r="G38" i="6"/>
  <c r="G39" i="6" s="1"/>
  <c r="M44" i="11"/>
  <c r="M45" i="11" s="1"/>
  <c r="M44" i="8"/>
  <c r="M45" i="8" s="1"/>
  <c r="G32" i="9"/>
  <c r="G33" i="9" s="1"/>
  <c r="D14" i="12"/>
  <c r="I44" i="7"/>
  <c r="I45" i="7" s="1"/>
  <c r="D8" i="9"/>
  <c r="G44" i="11"/>
  <c r="G45" i="11" s="1"/>
  <c r="J44" i="11"/>
  <c r="J45" i="11" s="1"/>
  <c r="K44" i="10"/>
  <c r="K45" i="10" s="1"/>
  <c r="G44" i="12"/>
  <c r="G45" i="12" s="1"/>
  <c r="G44" i="8"/>
  <c r="G45" i="8" s="1"/>
  <c r="I38" i="6"/>
  <c r="I39" i="6" s="1"/>
  <c r="H44" i="11"/>
  <c r="H45" i="11" s="1"/>
  <c r="H44" i="10"/>
  <c r="H45" i="10" s="1"/>
  <c r="G44" i="7"/>
  <c r="G45" i="7" s="1"/>
  <c r="M38" i="6"/>
  <c r="M39" i="6" s="1"/>
  <c r="N16" i="9"/>
  <c r="M44" i="7"/>
  <c r="M45" i="7" s="1"/>
  <c r="N13" i="10"/>
  <c r="D8" i="12"/>
  <c r="M32" i="9"/>
  <c r="M33" i="9" s="1"/>
  <c r="I44" i="12"/>
  <c r="I45" i="12" s="1"/>
  <c r="I47" i="13"/>
  <c r="I48" i="13" s="1"/>
  <c r="L44" i="10"/>
  <c r="L45" i="10" s="1"/>
  <c r="K44" i="8"/>
  <c r="K45" i="8" s="1"/>
  <c r="N13" i="13"/>
  <c r="K44" i="7"/>
  <c r="K45" i="7" s="1"/>
  <c r="L44" i="12"/>
  <c r="L45" i="12" s="1"/>
  <c r="H44" i="8"/>
  <c r="H45" i="8" s="1"/>
  <c r="H44" i="7"/>
  <c r="H45" i="7" s="1"/>
  <c r="N10" i="14"/>
  <c r="D32" i="8"/>
  <c r="D41" i="8"/>
  <c r="D35" i="8"/>
  <c r="D26" i="8"/>
  <c r="D29" i="8"/>
  <c r="D23" i="8"/>
  <c r="D17" i="8"/>
  <c r="D20" i="8"/>
  <c r="C46" i="8"/>
  <c r="D38" i="8"/>
  <c r="N16" i="8"/>
  <c r="K47" i="13"/>
  <c r="K48" i="13" s="1"/>
  <c r="N13" i="6"/>
  <c r="N13" i="8"/>
  <c r="N16" i="10"/>
  <c r="M44" i="10"/>
  <c r="M45" i="10" s="1"/>
  <c r="H32" i="9"/>
  <c r="H33" i="9" s="1"/>
  <c r="J44" i="12"/>
  <c r="J45" i="12" s="1"/>
  <c r="I44" i="8"/>
  <c r="I45" i="8" s="1"/>
  <c r="D14" i="8"/>
  <c r="J47" i="13"/>
  <c r="J48" i="13" s="1"/>
  <c r="N16" i="7"/>
  <c r="D11" i="8"/>
  <c r="D26" i="9"/>
  <c r="D29" i="9"/>
  <c r="D17" i="9"/>
  <c r="C34" i="9"/>
  <c r="D23" i="9"/>
  <c r="D20" i="9"/>
  <c r="D14" i="9"/>
  <c r="D23" i="7"/>
  <c r="D35" i="7"/>
  <c r="C46" i="7"/>
  <c r="D32" i="7"/>
  <c r="D41" i="7"/>
  <c r="D26" i="7"/>
  <c r="D29" i="7"/>
  <c r="D17" i="7"/>
  <c r="D20" i="7"/>
  <c r="D38" i="7"/>
  <c r="D11" i="7"/>
  <c r="D8" i="11"/>
  <c r="I32" i="9"/>
  <c r="I33" i="9" s="1"/>
  <c r="D14" i="13"/>
  <c r="M47" i="13"/>
  <c r="M48" i="13" s="1"/>
  <c r="D11" i="13"/>
  <c r="H38" i="6"/>
  <c r="H39" i="6" s="1"/>
  <c r="J32" i="9"/>
  <c r="J33" i="9" s="1"/>
  <c r="L44" i="7"/>
  <c r="L45" i="7" s="1"/>
  <c r="N16" i="6"/>
  <c r="F44" i="12"/>
  <c r="N10" i="12"/>
  <c r="I44" i="10"/>
  <c r="I45" i="10" s="1"/>
  <c r="D35" i="6"/>
  <c r="D32" i="6"/>
  <c r="D26" i="6"/>
  <c r="D20" i="6"/>
  <c r="C40" i="6"/>
  <c r="D17" i="6"/>
  <c r="D29" i="6"/>
  <c r="D23" i="6"/>
  <c r="K32" i="9"/>
  <c r="K33" i="9" s="1"/>
  <c r="D14" i="11"/>
  <c r="N16" i="13"/>
  <c r="J44" i="8"/>
  <c r="J45" i="8" s="1"/>
  <c r="N13" i="12"/>
  <c r="D23" i="11"/>
  <c r="D29" i="11"/>
  <c r="D32" i="11"/>
  <c r="D20" i="11"/>
  <c r="D35" i="11"/>
  <c r="C46" i="11"/>
  <c r="D26" i="11"/>
  <c r="D38" i="11"/>
  <c r="D17" i="11"/>
  <c r="D41" i="11"/>
  <c r="G47" i="13"/>
  <c r="G48" i="13" s="1"/>
  <c r="J44" i="10"/>
  <c r="J45" i="10" s="1"/>
  <c r="J38" i="6"/>
  <c r="J39" i="6" s="1"/>
  <c r="F32" i="9"/>
  <c r="N10" i="9"/>
  <c r="D29" i="12"/>
  <c r="C46" i="12"/>
  <c r="D41" i="12"/>
  <c r="D32" i="12"/>
  <c r="D17" i="12"/>
  <c r="D26" i="12"/>
  <c r="D38" i="12"/>
  <c r="D20" i="12"/>
  <c r="D23" i="12"/>
  <c r="D35" i="12"/>
  <c r="N10" i="7"/>
  <c r="F44" i="7"/>
  <c r="N16" i="11"/>
  <c r="N10" i="8"/>
  <c r="F44" i="8"/>
  <c r="N13" i="7"/>
  <c r="N13" i="11"/>
  <c r="H47" i="13"/>
  <c r="H48" i="13" s="1"/>
  <c r="D14" i="7"/>
  <c r="D41" i="13"/>
  <c r="D23" i="13"/>
  <c r="C49" i="13"/>
  <c r="D35" i="13"/>
  <c r="D38" i="13"/>
  <c r="D26" i="13"/>
  <c r="D44" i="13"/>
  <c r="D17" i="13"/>
  <c r="D32" i="13"/>
  <c r="D20" i="13"/>
  <c r="D29" i="13"/>
  <c r="D26" i="10"/>
  <c r="D20" i="10"/>
  <c r="D29" i="10"/>
  <c r="D32" i="10"/>
  <c r="D23" i="10"/>
  <c r="D35" i="10"/>
  <c r="D41" i="10"/>
  <c r="D17" i="10"/>
  <c r="C46" i="10"/>
  <c r="D38" i="10"/>
  <c r="N10" i="11"/>
  <c r="F44" i="11"/>
  <c r="G44" i="10"/>
  <c r="G45" i="10" s="1"/>
  <c r="L44" i="11"/>
  <c r="L45" i="11" s="1"/>
  <c r="N13" i="9"/>
  <c r="K38" i="6"/>
  <c r="K39" i="6" s="1"/>
  <c r="N16" i="12"/>
  <c r="M44" i="12"/>
  <c r="M45" i="12" s="1"/>
  <c r="D8" i="7"/>
  <c r="D8" i="8"/>
  <c r="D14" i="6"/>
  <c r="N10" i="13"/>
  <c r="F47" i="13"/>
  <c r="H44" i="12"/>
  <c r="H45" i="12" s="1"/>
  <c r="D8" i="10"/>
  <c r="D14" i="10"/>
  <c r="N10" i="10"/>
  <c r="F44" i="10"/>
  <c r="K44" i="11"/>
  <c r="K45" i="11" s="1"/>
  <c r="N10" i="6"/>
  <c r="F38" i="6"/>
  <c r="K44" i="12"/>
  <c r="K45" i="12" s="1"/>
  <c r="J44" i="7"/>
  <c r="J45" i="7" s="1"/>
  <c r="L44" i="8"/>
  <c r="L45" i="8" s="1"/>
  <c r="L47" i="13"/>
  <c r="L48" i="13" s="1"/>
  <c r="D11" i="6"/>
  <c r="D39" i="6" l="1"/>
  <c r="D41" i="6" s="1"/>
  <c r="D45" i="12"/>
  <c r="D47" i="12" s="1"/>
  <c r="D48" i="13"/>
  <c r="D50" i="13" s="1"/>
  <c r="D33" i="9"/>
  <c r="D35" i="9" s="1"/>
  <c r="N47" i="13"/>
  <c r="F48" i="13"/>
  <c r="F49" i="13"/>
  <c r="G49" i="13" s="1"/>
  <c r="H49" i="13" s="1"/>
  <c r="I49" i="13" s="1"/>
  <c r="J49" i="13" s="1"/>
  <c r="K49" i="13" s="1"/>
  <c r="L49" i="13" s="1"/>
  <c r="M49" i="13" s="1"/>
  <c r="D45" i="7"/>
  <c r="D47" i="7" s="1"/>
  <c r="D45" i="8"/>
  <c r="D47" i="8" s="1"/>
  <c r="F45" i="10"/>
  <c r="F46" i="10"/>
  <c r="G46" i="10" s="1"/>
  <c r="H46" i="10" s="1"/>
  <c r="I46" i="10" s="1"/>
  <c r="J46" i="10" s="1"/>
  <c r="K46" i="10" s="1"/>
  <c r="L46" i="10" s="1"/>
  <c r="M46" i="10" s="1"/>
  <c r="N44" i="10"/>
  <c r="F39" i="6"/>
  <c r="N38" i="6"/>
  <c r="F40" i="6"/>
  <c r="G40" i="6" s="1"/>
  <c r="H40" i="6" s="1"/>
  <c r="I40" i="6" s="1"/>
  <c r="J40" i="6" s="1"/>
  <c r="K40" i="6" s="1"/>
  <c r="L40" i="6" s="1"/>
  <c r="M40" i="6" s="1"/>
  <c r="D45" i="10"/>
  <c r="D47" i="10" s="1"/>
  <c r="N44" i="8"/>
  <c r="F45" i="8"/>
  <c r="F46" i="8"/>
  <c r="G46" i="8" s="1"/>
  <c r="H46" i="8" s="1"/>
  <c r="I46" i="8" s="1"/>
  <c r="J46" i="8" s="1"/>
  <c r="K46" i="8" s="1"/>
  <c r="L46" i="8" s="1"/>
  <c r="M46" i="8" s="1"/>
  <c r="F46" i="7"/>
  <c r="G46" i="7" s="1"/>
  <c r="H46" i="7" s="1"/>
  <c r="I46" i="7" s="1"/>
  <c r="J46" i="7" s="1"/>
  <c r="K46" i="7" s="1"/>
  <c r="L46" i="7" s="1"/>
  <c r="M46" i="7" s="1"/>
  <c r="N44" i="7"/>
  <c r="F45" i="7"/>
  <c r="F45" i="12"/>
  <c r="F46" i="12"/>
  <c r="G46" i="12" s="1"/>
  <c r="H46" i="12" s="1"/>
  <c r="I46" i="12" s="1"/>
  <c r="J46" i="12" s="1"/>
  <c r="K46" i="12" s="1"/>
  <c r="L46" i="12" s="1"/>
  <c r="M46" i="12" s="1"/>
  <c r="N44" i="12"/>
  <c r="F46" i="11"/>
  <c r="G46" i="11" s="1"/>
  <c r="H46" i="11" s="1"/>
  <c r="I46" i="11" s="1"/>
  <c r="J46" i="11" s="1"/>
  <c r="K46" i="11" s="1"/>
  <c r="L46" i="11" s="1"/>
  <c r="M46" i="11" s="1"/>
  <c r="N44" i="11"/>
  <c r="F45" i="11"/>
  <c r="F34" i="9"/>
  <c r="G34" i="9" s="1"/>
  <c r="H34" i="9" s="1"/>
  <c r="I34" i="9" s="1"/>
  <c r="J34" i="9" s="1"/>
  <c r="K34" i="9" s="1"/>
  <c r="L34" i="9" s="1"/>
  <c r="M34" i="9" s="1"/>
  <c r="F33" i="9"/>
  <c r="N32" i="9"/>
  <c r="D45" i="11"/>
  <c r="D47" i="11" s="1"/>
  <c r="F35" i="9" l="1"/>
  <c r="G35" i="9" s="1"/>
  <c r="H35" i="9" s="1"/>
  <c r="I35" i="9" s="1"/>
  <c r="J35" i="9" s="1"/>
  <c r="K35" i="9" s="1"/>
  <c r="L35" i="9" s="1"/>
  <c r="M35" i="9" s="1"/>
  <c r="N33" i="9"/>
  <c r="F47" i="7"/>
  <c r="G47" i="7" s="1"/>
  <c r="H47" i="7" s="1"/>
  <c r="I47" i="7" s="1"/>
  <c r="J47" i="7" s="1"/>
  <c r="K47" i="7" s="1"/>
  <c r="L47" i="7" s="1"/>
  <c r="M47" i="7" s="1"/>
  <c r="N45" i="7"/>
  <c r="F47" i="11"/>
  <c r="G47" i="11" s="1"/>
  <c r="H47" i="11" s="1"/>
  <c r="I47" i="11" s="1"/>
  <c r="J47" i="11" s="1"/>
  <c r="K47" i="11" s="1"/>
  <c r="L47" i="11" s="1"/>
  <c r="M47" i="11" s="1"/>
  <c r="N45" i="11"/>
  <c r="F47" i="12"/>
  <c r="G47" i="12" s="1"/>
  <c r="H47" i="12" s="1"/>
  <c r="I47" i="12" s="1"/>
  <c r="J47" i="12" s="1"/>
  <c r="K47" i="12" s="1"/>
  <c r="L47" i="12" s="1"/>
  <c r="M47" i="12" s="1"/>
  <c r="N45" i="12"/>
  <c r="F41" i="6"/>
  <c r="G41" i="6" s="1"/>
  <c r="H41" i="6" s="1"/>
  <c r="I41" i="6" s="1"/>
  <c r="J41" i="6" s="1"/>
  <c r="K41" i="6" s="1"/>
  <c r="L41" i="6" s="1"/>
  <c r="M41" i="6" s="1"/>
  <c r="N39" i="6"/>
  <c r="N45" i="8"/>
  <c r="F47" i="8"/>
  <c r="G47" i="8" s="1"/>
  <c r="H47" i="8" s="1"/>
  <c r="I47" i="8" s="1"/>
  <c r="J47" i="8" s="1"/>
  <c r="K47" i="8" s="1"/>
  <c r="L47" i="8" s="1"/>
  <c r="M47" i="8" s="1"/>
  <c r="N45" i="10"/>
  <c r="F47" i="10"/>
  <c r="G47" i="10" s="1"/>
  <c r="H47" i="10" s="1"/>
  <c r="I47" i="10" s="1"/>
  <c r="J47" i="10" s="1"/>
  <c r="K47" i="10" s="1"/>
  <c r="L47" i="10" s="1"/>
  <c r="M47" i="10" s="1"/>
  <c r="N48" i="13"/>
  <c r="F50" i="13"/>
  <c r="G50" i="13" s="1"/>
  <c r="H50" i="13" s="1"/>
  <c r="I50" i="13" s="1"/>
  <c r="J50" i="13" s="1"/>
  <c r="K50" i="13" s="1"/>
  <c r="L50" i="13" s="1"/>
  <c r="M50" i="13" s="1"/>
  <c r="C14" i="14" l="1"/>
  <c r="H16" i="14" l="1"/>
  <c r="F16" i="14"/>
  <c r="L16" i="14"/>
  <c r="J16" i="14"/>
  <c r="I16" i="14"/>
  <c r="G16" i="14"/>
  <c r="M16" i="14"/>
  <c r="K16" i="14"/>
  <c r="N16" i="14" l="1"/>
  <c r="C11" i="14" l="1"/>
  <c r="C50" i="14" l="1"/>
  <c r="H13" i="14"/>
  <c r="H50" i="14" s="1"/>
  <c r="I13" i="14"/>
  <c r="I50" i="14" s="1"/>
  <c r="M13" i="14"/>
  <c r="M50" i="14" s="1"/>
  <c r="F13" i="14"/>
  <c r="J13" i="14"/>
  <c r="J50" i="14" s="1"/>
  <c r="L13" i="14"/>
  <c r="L50" i="14" s="1"/>
  <c r="G13" i="14"/>
  <c r="G50" i="14" s="1"/>
  <c r="K13" i="14"/>
  <c r="K50" i="14" s="1"/>
  <c r="H51" i="14" l="1"/>
  <c r="G51" i="14"/>
  <c r="K51" i="14"/>
  <c r="C52" i="14"/>
  <c r="D14" i="14"/>
  <c r="D47" i="14"/>
  <c r="D29" i="14"/>
  <c r="D23" i="14"/>
  <c r="D44" i="14"/>
  <c r="D41" i="14"/>
  <c r="D20" i="14"/>
  <c r="D17" i="14"/>
  <c r="D8" i="14"/>
  <c r="D35" i="14"/>
  <c r="D32" i="14"/>
  <c r="D26" i="14"/>
  <c r="D38" i="14"/>
  <c r="D11" i="14"/>
  <c r="L51" i="14"/>
  <c r="J51" i="14"/>
  <c r="F50" i="14"/>
  <c r="N13" i="14"/>
  <c r="M51" i="14"/>
  <c r="I51" i="14"/>
  <c r="D51" i="14" l="1"/>
  <c r="D53" i="14" s="1"/>
  <c r="F51" i="14"/>
  <c r="F52" i="14"/>
  <c r="G52" i="14" s="1"/>
  <c r="H52" i="14" s="1"/>
  <c r="I52" i="14" s="1"/>
  <c r="J52" i="14" s="1"/>
  <c r="K52" i="14" s="1"/>
  <c r="L52" i="14" s="1"/>
  <c r="M52" i="14" s="1"/>
  <c r="N50" i="14"/>
  <c r="F53" i="14" l="1"/>
  <c r="G53" i="14" s="1"/>
  <c r="H53" i="14" s="1"/>
  <c r="I53" i="14" s="1"/>
  <c r="J53" i="14" s="1"/>
  <c r="K53" i="14" s="1"/>
  <c r="L53" i="14" s="1"/>
  <c r="M53" i="14" s="1"/>
  <c r="N51" i="14"/>
</calcChain>
</file>

<file path=xl/sharedStrings.xml><?xml version="1.0" encoding="utf-8"?>
<sst xmlns="http://schemas.openxmlformats.org/spreadsheetml/2006/main" count="14752" uniqueCount="3572">
  <si>
    <t>Item</t>
  </si>
  <si>
    <t>Código</t>
  </si>
  <si>
    <t>Banco</t>
  </si>
  <si>
    <t>Descrição</t>
  </si>
  <si>
    <t>Und</t>
  </si>
  <si>
    <t>Quant.</t>
  </si>
  <si>
    <t>Valor Unit</t>
  </si>
  <si>
    <t>Total</t>
  </si>
  <si>
    <t>Peso (%)</t>
  </si>
  <si>
    <t>SERVIÇOS PRELIMINARES</t>
  </si>
  <si>
    <t>Obra: REFORMA E AMPLIAÇÃO DE UM COMPLEXO EDUCACIONAL E.M.E.F. RAULINO DE O. PINTO</t>
  </si>
  <si>
    <t xml:space="preserve">Local: TRAVESSA 5 DE ABRIL - BOM JESUS DO TOCANTINS - PA
</t>
  </si>
  <si>
    <t>SINAPI</t>
  </si>
  <si>
    <t>Total sem BDI</t>
  </si>
  <si>
    <t>Total do BDI</t>
  </si>
  <si>
    <t>Total Geral</t>
  </si>
  <si>
    <t>UN</t>
  </si>
  <si>
    <t>SEDOP</t>
  </si>
  <si>
    <t>TOTAL</t>
  </si>
  <si>
    <t>DESCRIÇÃO</t>
  </si>
  <si>
    <t>VALOR (R$)</t>
  </si>
  <si>
    <t>CRONOGRAMA FÍSICO-FINANCEIRO</t>
  </si>
  <si>
    <t>ITEM</t>
  </si>
  <si>
    <t>%</t>
  </si>
  <si>
    <t>MESES DE SERVIÇO</t>
  </si>
  <si>
    <t>R$</t>
  </si>
  <si>
    <t xml:space="preserve"> TOTAL SIMPLES</t>
  </si>
  <si>
    <t>PERCENTUAL SIMPLES</t>
  </si>
  <si>
    <t>TOTAL ACUMULADO</t>
  </si>
  <si>
    <t>PERCENTUAL ACUMULADO</t>
  </si>
  <si>
    <t>un</t>
  </si>
  <si>
    <t>m²</t>
  </si>
  <si>
    <t>PREFEITURA MUNICIPAL DE ITUPIRANGA</t>
  </si>
  <si>
    <t xml:space="preserve"> 1.1 </t>
  </si>
  <si>
    <t>Placa de obra em lona com plotagem de gráfica</t>
  </si>
  <si>
    <t>Barracão de madeira (incl. instalações)</t>
  </si>
  <si>
    <t>m³</t>
  </si>
  <si>
    <t xml:space="preserve"> 011340 </t>
  </si>
  <si>
    <t xml:space="preserve"> 010767 </t>
  </si>
  <si>
    <t xml:space="preserve"> 2.1 </t>
  </si>
  <si>
    <t xml:space="preserve"> 94990 </t>
  </si>
  <si>
    <t xml:space="preserve"> 4 </t>
  </si>
  <si>
    <t>INSTALAÇÕES ELÉTRICAS</t>
  </si>
  <si>
    <t>M</t>
  </si>
  <si>
    <t xml:space="preserve"> 93655 </t>
  </si>
  <si>
    <t>DISJUNTOR MONOPOLAR TIPO DIN, CORRENTE NOMINAL DE 20A - FORNECIMENTO E INSTALAÇÃO. AF_10/2020</t>
  </si>
  <si>
    <t xml:space="preserve"> 92004 </t>
  </si>
  <si>
    <t>TOMADA MÉDIA DE EMBUTIR (2 MÓDULOS), 2P+T 10 A, INCLUINDO SUPORTE E PLACA - FORNECIMENTO E INSTALAÇÃO. AF_12/2015</t>
  </si>
  <si>
    <t xml:space="preserve"> 1.2 </t>
  </si>
  <si>
    <t>DEMOLIÇÃO</t>
  </si>
  <si>
    <t xml:space="preserve"> 97660 </t>
  </si>
  <si>
    <t>REMOÇÃO DE INTERRUPTORES/TOMADAS ELÉTRICAS, DE FORMA MANUAL, SEM REAPROVEITAMENTO. AF_12/2017</t>
  </si>
  <si>
    <t xml:space="preserve"> 97665 </t>
  </si>
  <si>
    <t>REMOÇÃO DE LUMINÁRIAS, DE FORMA MANUAL, SEM REAPROVEITAMENTO. AF_12/2017</t>
  </si>
  <si>
    <t xml:space="preserve"> 021534 </t>
  </si>
  <si>
    <t>Retirada de forro em PVC, incl. barroteamento</t>
  </si>
  <si>
    <t xml:space="preserve"> 021526 </t>
  </si>
  <si>
    <t>Retirada de louça sanitária</t>
  </si>
  <si>
    <t>ORSE</t>
  </si>
  <si>
    <t xml:space="preserve"> 3250 </t>
  </si>
  <si>
    <t>Remoção de ventilador de teto</t>
  </si>
  <si>
    <t>REFORMA</t>
  </si>
  <si>
    <t xml:space="preserve"> 3.1.1 </t>
  </si>
  <si>
    <t xml:space="preserve"> 97647 </t>
  </si>
  <si>
    <t>REMOÇÃO DE TELHAS, DE FIBROCIMENTO, METÁLICA E CERÂMICA, DE FORMA MANUAL, SEM REAPROVEITAMENTO. AF_12/2017</t>
  </si>
  <si>
    <t xml:space="preserve"> 94445 </t>
  </si>
  <si>
    <t>TELHAMENTO COM TELHA CERÂMICA CAPA-CANAL, TIPO PLAN, COM ATÉ 2 ÁGUAS, INCLUSO TRANSPORTE VERTICAL. AF_07/2019</t>
  </si>
  <si>
    <t xml:space="preserve"> 94446 </t>
  </si>
  <si>
    <t>TELHAMENTO COM TELHA CERÂMICA CAPA-CANAL, TIPO PLAN, COM MAIS DE 2 ÁGUAS, INCLUSO TRANSPORTE VERTICAL. AF_07/2019</t>
  </si>
  <si>
    <t xml:space="preserve"> 94221 </t>
  </si>
  <si>
    <t>CUMEEIRA PARA TELHA CERÂMICA EMBOÇADA COM ARGAMASSA TRAÇO 1:2:9 (CIMENTO, CAL E AREIA) PARA TELHADOS COM ATÉ 2 ÁGUAS, INCLUSO TRANSPORTE VERTICAL. AF_07/2019</t>
  </si>
  <si>
    <t xml:space="preserve"> 94219 </t>
  </si>
  <si>
    <t>CUMEEIRA E ESPIGÃO PARA TELHA CERÂMICA EMBOÇADA COM ARGAMASSA TRAÇO 1:2:9 (CIMENTO, CAL E AREIA), PARA TELHADOS COM MAIS DE 2 ÁGUAS, INCLUSO TRANSPORTE VERTICAL. AF_07/2019</t>
  </si>
  <si>
    <t xml:space="preserve"> 141336 </t>
  </si>
  <si>
    <t>Forro em lambri de PVC</t>
  </si>
  <si>
    <t xml:space="preserve"> 140348 </t>
  </si>
  <si>
    <t>Barroteamento em madeira de lei p/ forro PVC</t>
  </si>
  <si>
    <t xml:space="preserve"> 92541 </t>
  </si>
  <si>
    <t>TRAMA DE MADEIRA COMPOSTA POR RIPAS, CAIBROS E TERÇAS PARA TELHADOS DE ATÉ 2 ÁGUAS PARA TELHA CERÂMICA CAPA-CANAL, INCLUSO TRANSPORTE VERTICAL. AF_07/2019</t>
  </si>
  <si>
    <t xml:space="preserve"> 3.2.1 </t>
  </si>
  <si>
    <t xml:space="preserve"> 90456 </t>
  </si>
  <si>
    <t>QUEBRA EM ALVENARIA PARA INSTALAÇÃO DE CAIXA DE TOMADA (4X4 OU 4X2). AF_05/2015</t>
  </si>
  <si>
    <t xml:space="preserve"> 3.2.2 </t>
  </si>
  <si>
    <t xml:space="preserve"> 2797 </t>
  </si>
  <si>
    <t>Caixa de passagem em alvenaria de tijolos maciços esp. = 0,12m,  dim. int. =  0.60 x 0.60 x 0.60m</t>
  </si>
  <si>
    <t xml:space="preserve"> 3.2.3 </t>
  </si>
  <si>
    <t xml:space="preserve"> 91953 </t>
  </si>
  <si>
    <t>INTERRUPTOR SIMPLES (1 MÓDULO), 10A/250V, INCLUINDO SUPORTE E PLACA - FORNECIMENTO E INSTALAÇÃO. AF_12/2015</t>
  </si>
  <si>
    <t xml:space="preserve"> 3.2.4 </t>
  </si>
  <si>
    <t xml:space="preserve"> 92023 </t>
  </si>
  <si>
    <t>INTERRUPTOR SIMPLES (1 MÓDULO) COM 1 TOMADA DE EMBUTIR 2P+T 10 A,  INCLUINDO SUPORTE E PLACA - FORNECIMENTO E INSTALAÇÃO. AF_12/2015</t>
  </si>
  <si>
    <t xml:space="preserve"> 3.2.5 </t>
  </si>
  <si>
    <t xml:space="preserve"> 91967 </t>
  </si>
  <si>
    <t>INTERRUPTOR SIMPLES (3 MÓDULOS), 10A/250V, INCLUINDO SUPORTE E PLACA - FORNECIMENTO E INSTALAÇÃO. AF_12/2015</t>
  </si>
  <si>
    <t xml:space="preserve"> 3.2.6 </t>
  </si>
  <si>
    <t xml:space="preserve"> 91959 </t>
  </si>
  <si>
    <t>INTERRUPTOR SIMPLES (2 MÓDULOS), 10A/250V, INCLUINDO SUPORTE E PLACA - FORNECIMENTO E INSTALAÇÃO. AF_12/2015</t>
  </si>
  <si>
    <t xml:space="preserve"> 3.2.7 </t>
  </si>
  <si>
    <t xml:space="preserve"> 91992 </t>
  </si>
  <si>
    <t>TOMADA ALTA DE EMBUTIR (1 MÓDULO), 2P+T 10 A, INCLUINDO SUPORTE E PLACA - FORNECIMENTO E INSTALAÇÃO. AF_12/2015</t>
  </si>
  <si>
    <t xml:space="preserve"> 3.2.8 </t>
  </si>
  <si>
    <t xml:space="preserve"> 3.2.9 </t>
  </si>
  <si>
    <t xml:space="preserve"> 92008 </t>
  </si>
  <si>
    <t>TOMADA BAIXA DE EMBUTIR (2 MÓDULOS), 2P+T 10 A, INCLUINDO SUPORTE E PLACA - FORNECIMENTO E INSTALAÇÃO. AF_12/2015</t>
  </si>
  <si>
    <t xml:space="preserve"> 93665 </t>
  </si>
  <si>
    <t>DISJUNTOR BIPOLAR TIPO DIN, CORRENTE NOMINAL DE 40A - FORNECIMENTO E INSTALAÇÃO. AF_10/2020</t>
  </si>
  <si>
    <t xml:space="preserve"> 93673 </t>
  </si>
  <si>
    <t>DISJUNTOR TRIPOLAR TIPO DIN, CORRENTE NOMINAL DE 50A - FORNECIMENTO E INSTALAÇÃO. AF_10/2020</t>
  </si>
  <si>
    <t xml:space="preserve"> 171469 </t>
  </si>
  <si>
    <t>Interruptor diferencial residual 40A/30mA-4P</t>
  </si>
  <si>
    <t xml:space="preserve"> 91893 </t>
  </si>
  <si>
    <t>CURVA 90 GRAUS PARA ELETRODUTO, PVC, ROSCÁVEL, DN 32 MM (1"), PARA CIRCUITOS TERMINAIS, INSTALADA EM FORRO - FORNECIMENTO E INSTALAÇÃO. AF_12/2015</t>
  </si>
  <si>
    <t xml:space="preserve"> 11571 </t>
  </si>
  <si>
    <t>Tomada para ar condicionado, com caixa pvc e disjuntor bi-polar 20 a, embutida</t>
  </si>
  <si>
    <t xml:space="preserve"> 91872 </t>
  </si>
  <si>
    <t>ELETRODUTO RÍGIDO ROSCÁVEL, PVC, DN 32 MM (1"), PARA CIRCUITOS TERMINAIS, INSTALADO EM PAREDE - FORNECIMENTO E INSTALAÇÃO. AF_12/2015</t>
  </si>
  <si>
    <t>m</t>
  </si>
  <si>
    <t xml:space="preserve"> 180299 </t>
  </si>
  <si>
    <t>Ponto de agua (incl. tubos e conexoes)</t>
  </si>
  <si>
    <t>PT</t>
  </si>
  <si>
    <t xml:space="preserve"> 180445 </t>
  </si>
  <si>
    <t>Registro de pressao c/ canopla -  1/2"</t>
  </si>
  <si>
    <t xml:space="preserve"> 180214 </t>
  </si>
  <si>
    <t>Ponto de esgoto (incl. tubos, conexoes,cx. e ralos)</t>
  </si>
  <si>
    <t xml:space="preserve"> 180845 </t>
  </si>
  <si>
    <t>Revisão de ponto de esgoto</t>
  </si>
  <si>
    <t xml:space="preserve"> 89709 </t>
  </si>
  <si>
    <t>INSTALAÇÕES HIDROSSANITÁRIAS</t>
  </si>
  <si>
    <t>INSTALAÇÕES HIDRÁULICAS</t>
  </si>
  <si>
    <t>INSTALAÇÕES SANITÁRIAS</t>
  </si>
  <si>
    <t>LOUÇAS E ACESSÓRIOS</t>
  </si>
  <si>
    <t xml:space="preserve"> 190797 </t>
  </si>
  <si>
    <t>Porta papel higiênico - Polipropileno</t>
  </si>
  <si>
    <t xml:space="preserve"> 190795 </t>
  </si>
  <si>
    <t>Porta toalha de papel - Polipropileno</t>
  </si>
  <si>
    <t xml:space="preserve"> 86902 </t>
  </si>
  <si>
    <t>LAVATÓRIO LOUÇA BRANCA COM COLUNA, *44 X 35,5* CM, PADRÃO POPULAR - FORNECIMENTO E INSTALAÇÃO. AF_01/2020</t>
  </si>
  <si>
    <t xml:space="preserve"> 95547 </t>
  </si>
  <si>
    <t>SABONETEIRA PLASTICA TIPO DISPENSER PARA SABONETE LIQUIDO COM RESERVATORIO 800 A 1500 ML, INCLUSO FIXAÇÃO. AF_01/2020</t>
  </si>
  <si>
    <t xml:space="preserve"> 86888 </t>
  </si>
  <si>
    <t>VASO SANITÁRIO SIFONADO COM CAIXA ACOPLADA LOUÇA BRANCA - FORNECIMENTO E INSTALAÇÃO. AF_01/2020</t>
  </si>
  <si>
    <t xml:space="preserve"> 100849 </t>
  </si>
  <si>
    <t>ASSENTO SANITÁRIO CONVENCIONAL - FORNECIMENTO E INSTALACAO. AF_01/2020</t>
  </si>
  <si>
    <t xml:space="preserve"> 250109 </t>
  </si>
  <si>
    <t>Espelho de cristal (0,40x0,60m) com moldura em alumínio</t>
  </si>
  <si>
    <t xml:space="preserve"> 100694 </t>
  </si>
  <si>
    <t>KIT DE PORTA DE MADEIRA TIPO MEXICANA, MACIÇA (PESADA OU SUPERPESADA), PADRÃO POPULAR, 80X210CM, ESPESSURA DE 3,5CM, ITENS INCLUSOS: DOBRADIÇAS, MONTAGEM E INSTALAÇÃO DE BATENTE, FECHADURA COM EXECUÇÃO DO FURO - FORNECIMENTO E INSTALAÇÃO. AF_12/2019</t>
  </si>
  <si>
    <t>ESQUADRIAS</t>
  </si>
  <si>
    <t>PINTURA</t>
  </si>
  <si>
    <t>REVESTIMENTO</t>
  </si>
  <si>
    <t xml:space="preserve"> 102218 </t>
  </si>
  <si>
    <t>PINTURA TINTA DE ACABAMENTO (PIGMENTADA) ESMALTE SINTÉTICO FOSCO EM MADEIRA, 2 DEMÃOS. AF_01/2021</t>
  </si>
  <si>
    <t xml:space="preserve"> 100754 </t>
  </si>
  <si>
    <t>PINTURA COM TINTA ACRÍLICA DE ACABAMENTO APLICADA A ROLO OU PINCEL SOBRE SUPERFÍCIES METÁLICAS (EXCETO PERFIL) EXECUTADO EM OBRA (02 DEMÃOS). AF_01/2020</t>
  </si>
  <si>
    <t>PAREDES</t>
  </si>
  <si>
    <t xml:space="preserve"> 88495 </t>
  </si>
  <si>
    <t>APLICAÇÃO E LIXAMENTO DE MASSA LÁTEX EM PAREDES, UMA DEMÃO. AF_06/2014</t>
  </si>
  <si>
    <t xml:space="preserve"> 88489 </t>
  </si>
  <si>
    <t>APLICAÇÃO MANUAL DE PINTURA COM TINTA LÁTEX ACRÍLICA EM PAREDES, DUAS DEMÃOS. AF_06/2014</t>
  </si>
  <si>
    <t xml:space="preserve"> 88494 </t>
  </si>
  <si>
    <t>APLICAÇÃO E LIXAMENTO DE MASSA LÁTEX EM TETO, UMA DEMÃO. AF_06/2014</t>
  </si>
  <si>
    <t xml:space="preserve"> 88488 </t>
  </si>
  <si>
    <t>APLICAÇÃO MANUAL DE PINTURA COM TINTA LÁTEX ACRÍLICA EM TETO, DUAS DEMÃOS. AF_06/2014</t>
  </si>
  <si>
    <t>PISO</t>
  </si>
  <si>
    <t>CALÇAMENTO</t>
  </si>
  <si>
    <t xml:space="preserve"> 030011 </t>
  </si>
  <si>
    <t>Aterro incluindo carga, descarga, transporte e apiloamento</t>
  </si>
  <si>
    <t>SERVIÇOS COMPLEMENTARES</t>
  </si>
  <si>
    <t>COBERTURA E FORRO</t>
  </si>
  <si>
    <t>Retirada de esquadria sem aproveitamento</t>
  </si>
  <si>
    <t>Demolição manual de concreto simples</t>
  </si>
  <si>
    <t>Total Por Etapa</t>
  </si>
  <si>
    <t>1 º MÊS</t>
  </si>
  <si>
    <t>2º  MÊS</t>
  </si>
  <si>
    <t>3º MÊS</t>
  </si>
  <si>
    <t>4º MÊS</t>
  </si>
  <si>
    <t>5 MÊS</t>
  </si>
  <si>
    <t>6 MÊS</t>
  </si>
  <si>
    <t xml:space="preserve"> 1 </t>
  </si>
  <si>
    <t xml:space="preserve"> 2 </t>
  </si>
  <si>
    <t xml:space="preserve"> 3 </t>
  </si>
  <si>
    <t>VALOR TOTAL</t>
  </si>
  <si>
    <t>% NO PERÍODO</t>
  </si>
  <si>
    <t>VALOR ACUMULADO</t>
  </si>
  <si>
    <t>% ACUMULADO</t>
  </si>
  <si>
    <t>Revisão de ponto de água</t>
  </si>
  <si>
    <t>SIFÃO DO TIPO GARRAFA/COPO EM PVC 1.1/4  X 1.1/2 - FORNECIMENTO E INSTALAÇÃO. AF_01/2020</t>
  </si>
  <si>
    <t>Pia de cozinha com bancada em granito cinza andorinha, e = 2cm, dim 2.50x0.60, com 02 cubas de aço inox, sifão cromado, válvula cromada, torneira em aço inox, inclusive rodopia 10 cm, assentada.</t>
  </si>
  <si>
    <t xml:space="preserve"> 92545 </t>
  </si>
  <si>
    <t>FABRICAÇÃO E INSTALAÇÃO DE TESOURA INTEIRA EM MADEIRA NÃO APARELHADA, VÃO DE 3 M, PARA TELHA CERÂMICA OU DE CONCRETO, INCLUSO IÇAMENTO. AF_07/2019</t>
  </si>
  <si>
    <t xml:space="preserve"> 90458 </t>
  </si>
  <si>
    <t>QUEBRA EM ALVENARIA PARA INSTALAÇÃO DE QUADRO DISTRIBUIÇÃO GRANDE (76X40 CM). AF_05/2015</t>
  </si>
  <si>
    <t xml:space="preserve"> 90457 </t>
  </si>
  <si>
    <t>QUEBRA EM ALVENARIA PARA INSTALAÇÃO DE QUADRO DISTRIBUIÇÃO PEQUENO (19X25 CM). AF_05/2015</t>
  </si>
  <si>
    <t xml:space="preserve"> 3.2.10 </t>
  </si>
  <si>
    <t xml:space="preserve"> 92005 </t>
  </si>
  <si>
    <t>TOMADA MÉDIA DE EMBUTIR (2 MÓDULOS), 2P+T 20 A, INCLUINDO SUPORTE E PLACA - FORNECIMENTO E INSTALAÇÃO. AF_12/2015</t>
  </si>
  <si>
    <t xml:space="preserve"> 13157 </t>
  </si>
  <si>
    <t>Luminária plafon (sobrepor) 22,5 x 22,5 - 18 W - 6000K - G- Light ou similar</t>
  </si>
  <si>
    <t xml:space="preserve"> 97599 </t>
  </si>
  <si>
    <t>LUMINÁRIA DE EMERGÊNCIA, COM 30 LÂMPADAS LED DE 2 W, SEM REATOR - FORNECIMENTO E INSTALAÇÃO. AF_02/2020</t>
  </si>
  <si>
    <t xml:space="preserve"> 13178 </t>
  </si>
  <si>
    <t>Arandela uso externo lampada Led 18W G-light ou similar</t>
  </si>
  <si>
    <t xml:space="preserve"> 101875 </t>
  </si>
  <si>
    <t>QUADRO DE DISTRIBUIÇÃO DE ENERGIA EM CHAPA DE AÇO GALVANIZADO, DE EMBUTIR, COM BARRAMENTO TRIFÁSICO, PARA 12 DISJUNTORES DIN 100A - FORNECIMENTO E INSTALAÇÃO. AF_10/2020</t>
  </si>
  <si>
    <t xml:space="preserve"> 101879 </t>
  </si>
  <si>
    <t>QUADRO DE DISTRIBUIÇÃO DE ENERGIA EM CHAPA DE AÇO GALVANIZADO, DE EMBUTIR, COM BARRAMENTO TRIFÁSICO, PARA 24 DISJUNTORES DIN 100A - FORNECIMENTO E INSTALAÇÃO. AF_10/2020</t>
  </si>
  <si>
    <t xml:space="preserve"> 8894 </t>
  </si>
  <si>
    <t>Dispositivo de proteção contra surto de tensão DPS 40kA - 175v</t>
  </si>
  <si>
    <t xml:space="preserve"> 91926 </t>
  </si>
  <si>
    <t>CABO DE COBRE FLEXÍVEL ISOLADO, 2,5 MM², ANTI-CHAMA 450/750 V, PARA CIRCUITOS TERMINAIS - FORNECIMENTO E INSTALAÇÃO. AF_12/2015</t>
  </si>
  <si>
    <t xml:space="preserve"> 91931 </t>
  </si>
  <si>
    <t>CABO DE COBRE FLEXÍVEL ISOLADO, 6 MM², ANTI-CHAMA 0,6/1,0 KV, PARA CIRCUITOS TERMINAIS - FORNECIMENTO E INSTALAÇÃO. AF_12/2015</t>
  </si>
  <si>
    <t xml:space="preserve"> 91873 </t>
  </si>
  <si>
    <t>ELETRODUTO RÍGIDO ROSCÁVEL, PVC, DN 40 MM (1 1/4"), PARA CIRCUITOS TERMINAIS, INSTALADO EM PAREDE - FORNECIMENTO E INSTALAÇÃO. AF_12/2015</t>
  </si>
  <si>
    <t xml:space="preserve"> 93009 </t>
  </si>
  <si>
    <t>ELETRODUTO RÍGIDO ROSCÁVEL, PVC, DN 60 MM (2"), PARA REDE ENTERRADA DE DISTRIBUIÇÃO DE ENERGIA ELÉTRICA - FORNECIMENTO E INSTALAÇÃO. AF_12/2021</t>
  </si>
  <si>
    <t xml:space="preserve"> 11343 </t>
  </si>
  <si>
    <t>Curva 45° para eletroduto de pvc rígido roscável, diâm = 25mm (3/4")</t>
  </si>
  <si>
    <t xml:space="preserve"> 91920 </t>
  </si>
  <si>
    <t>CURVA 90 GRAUS PARA ELETRODUTO, PVC, ROSCÁVEL, DN 40 MM (1 1/4"), PARA CIRCUITOS TERMINAIS, INSTALADA EM PAREDE - FORNECIMENTO E INSTALAÇÃO. AF_12/2015</t>
  </si>
  <si>
    <t xml:space="preserve"> 366 </t>
  </si>
  <si>
    <t>Curva para eletroduto de pvc rígido roscável, diâm = 60mm (2")</t>
  </si>
  <si>
    <t xml:space="preserve"> 399 </t>
  </si>
  <si>
    <t>Eletroduto flexível de pvc (sanfonado), diâm = 25mm (3/4")</t>
  </si>
  <si>
    <t xml:space="preserve"> 4278 </t>
  </si>
  <si>
    <t>Eletroduto flexível de pvc (sanfonado), diâm = 32mm (1")</t>
  </si>
  <si>
    <t xml:space="preserve"> 8441 </t>
  </si>
  <si>
    <t>Abraçadeira metálica tipo "D" de 3/4"</t>
  </si>
  <si>
    <t xml:space="preserve"> 98111 </t>
  </si>
  <si>
    <t>CAIXA DE INSPEÇÃO PARA ATERRAMENTO, CIRCULAR, EM POLIETILENO, DIÂMETRO INTERNO = 0,3 M. AF_12/2020</t>
  </si>
  <si>
    <t xml:space="preserve"> 180844 </t>
  </si>
  <si>
    <t xml:space="preserve"> 86882 </t>
  </si>
  <si>
    <t>RALO SIFONADO, PVC, DN 100 X 40 MM, JUNTA SOLDÁVEL, FORNECIDO E INSTALADO EM RAMAL DE DESCARGA OU EM RAMAL DE ESGOTO SANITÁRIO. AF_08/2022</t>
  </si>
  <si>
    <t xml:space="preserve"> 12289 </t>
  </si>
  <si>
    <t xml:space="preserve"> 94559 </t>
  </si>
  <si>
    <t>JANELA DE AÇO TIPO BASCULANTE PARA VIDROS, COM BATENTE, FERRAGENS E PINTURA ANTICORROSIVA. EXCLUSIVE VIDROS, ACABAMENTO, ALIZAR E CONTRAMARCO. FORNECIMENTO E INSTALAÇÃO. AF_12/2019</t>
  </si>
  <si>
    <t xml:space="preserve"> 11948 </t>
  </si>
  <si>
    <t>Porta ou janela em alumínio, cor N/P/B,tipo veneziana, de abrir ou correr, completa inclusive caixilhos, dobradiças ou roldanas e fechadura</t>
  </si>
  <si>
    <t xml:space="preserve"> 110143 </t>
  </si>
  <si>
    <t>Chapisco de cimento e areia no traço 1:3</t>
  </si>
  <si>
    <t xml:space="preserve"> 110763 </t>
  </si>
  <si>
    <t>Reboco com argamassa 1:6:Adit. Plast.</t>
  </si>
  <si>
    <t xml:space="preserve"> 87266 </t>
  </si>
  <si>
    <t>REVESTIMENTO CERÂMICO PARA PAREDES INTERNAS COM PLACAS TIPO ESMALTADA EXTRA DE DIMENSÕES 20X20 CM APLICADAS EM AMBIENTES DE ÁREA MENOR QUE 5 M² A MEIA ALTURA DAS PAREDES. AF_06/2014</t>
  </si>
  <si>
    <t xml:space="preserve"> 87267 </t>
  </si>
  <si>
    <t>REVESTIMENTO CERÂMICO PARA PAREDES INTERNAS COM PLACAS TIPO ESMALTADA EXTRA DE DIMENSÕES 20X20 CM APLICADAS EM AMBIENTES DE ÁREA MAIOR QUE 5 M² A MEIA ALTURA DAS PAREDES. AF_06/2014</t>
  </si>
  <si>
    <t xml:space="preserve"> 87269 </t>
  </si>
  <si>
    <t>REVESTIMENTO CERÂMICO PARA PAREDES INTERNAS COM PLACAS TIPO ESMALTADA EXTRA DE DIMENSÕES 25X35 CM APLICADAS EM AMBIENTES DE ÁREA MAIOR QUE 5 M² NA ALTURA INTEIRA DAS PAREDES. AF_06/2014</t>
  </si>
  <si>
    <t xml:space="preserve"> 90930 </t>
  </si>
  <si>
    <t>CONTRAPISO ACÚSTICO EM ARGAMASSA TRAÇO 1:4 (CIMENTO E AREIA), PREPARO MECÂNICO COM BETONEIRA 400L, APLICADO EM ÁREAS SECAS, ACABAMENTO NÃO REFORÇADO, ESPESSURA 5CM. AF_07/2021</t>
  </si>
  <si>
    <t xml:space="preserve"> 87765 </t>
  </si>
  <si>
    <t>CONTRAPISO EM ARGAMASSA TRAÇO 1:4 (CIMENTO E AREIA), PREPARO MECÂNICO COM BETONEIRA 400 L, APLICADO EM ÁREAS MOLHADAS SOBRE IMPERMEABILIZAÇÃO, ACABAMENTO NÃO REFORÇADO, ESPESSURA 4CM. AF_07/2021</t>
  </si>
  <si>
    <t xml:space="preserve"> 87248 </t>
  </si>
  <si>
    <t>REVESTIMENTO CERÂMICO PARA PISO COM PLACAS TIPO ESMALTADA EXTRA DE DIMENSÕES 35X35 CM APLICADA EM AMBIENTES DE ÁREA MAIOR QUE 10 M2. AF_06/2014</t>
  </si>
  <si>
    <t xml:space="preserve"> 88648 </t>
  </si>
  <si>
    <t>RODAPÉ CERÂMICO DE 7CM DE ALTURA COM PLACAS TIPO ESMALTADA EXTRA  DE DIMENSÕES 35X35CM. AF_06/2014</t>
  </si>
  <si>
    <t>EXECUÇÃO DE PASSEIO (CALÇADA) OU PISO DE CONCRETO COM CONCRETO MOLDADO IN LOCO, FEITO EM OBRA, ACABAMENTO CONVENCIONAL, NÃO ARMADO. AF_08/2022</t>
  </si>
  <si>
    <t xml:space="preserve"> 5 </t>
  </si>
  <si>
    <t xml:space="preserve"> 5.1 </t>
  </si>
  <si>
    <t>Valor Acumulado</t>
  </si>
  <si>
    <t>PREVENÇÃO E COMBATE A INCÊNDIO</t>
  </si>
  <si>
    <t>Placa de sinalização fotoluminoscente</t>
  </si>
  <si>
    <t>Extintor de incêndio ABC -  6Kg</t>
  </si>
  <si>
    <t>QUADRO ESCOLAR EM VIDRO TEMPERADO 6MM E ESTRUTURA EM ALUMINIO ANODIZADO FIXADO COM PARAFUSOS E BUCHAS, DIMENSÇOES=2,50X1,30M - FORNECIMENTO E INSTALAÇÃO</t>
  </si>
  <si>
    <t>Retirada de revestimento cerâmico</t>
  </si>
  <si>
    <t>PLANILHA ORÇAMENTARIA</t>
  </si>
  <si>
    <t xml:space="preserve">Obra: </t>
  </si>
  <si>
    <t>Bancos</t>
  </si>
  <si>
    <t>B.D.I.</t>
  </si>
  <si>
    <t>Encargos Sociais</t>
  </si>
  <si>
    <t>Desonerado: 
Horista:  87,48%
Mensalista: 47,94%</t>
  </si>
  <si>
    <t>CALCULO DO BDI</t>
  </si>
  <si>
    <t>CODIGO</t>
  </si>
  <si>
    <t>Benefício</t>
  </si>
  <si>
    <t>G + S</t>
  </si>
  <si>
    <t>Garantia/ Seguros</t>
  </si>
  <si>
    <t>L</t>
  </si>
  <si>
    <t>Lucro</t>
  </si>
  <si>
    <t>Despesas Indiretas</t>
  </si>
  <si>
    <t>AC</t>
  </si>
  <si>
    <t>Administração Central</t>
  </si>
  <si>
    <t>DF</t>
  </si>
  <si>
    <t>Despesas Financeira</t>
  </si>
  <si>
    <t>R</t>
  </si>
  <si>
    <t>Riscos</t>
  </si>
  <si>
    <t>I</t>
  </si>
  <si>
    <t>Impostos</t>
  </si>
  <si>
    <t>COFINS</t>
  </si>
  <si>
    <t>ISSQN</t>
  </si>
  <si>
    <t>PIS</t>
  </si>
  <si>
    <t>CPRB</t>
  </si>
  <si>
    <t>FÓRMULA</t>
  </si>
  <si>
    <t>((1+(AC+R+S+G)*(1+1.02)*(1+L))/(1-I)-1</t>
  </si>
  <si>
    <t>_______________________________________________________________
Vanêssa Cristina Leal Lira
CREA-PA 151529721-7</t>
  </si>
  <si>
    <r>
      <rPr>
        <b/>
        <sz val="11"/>
        <rFont val="Calibri"/>
        <family val="2"/>
        <scheme val="minor"/>
      </rPr>
      <t>1</t>
    </r>
  </si>
  <si>
    <r>
      <rPr>
        <b/>
        <sz val="10"/>
        <rFont val="Arial"/>
        <family val="2"/>
      </rPr>
      <t>Serviços</t>
    </r>
  </si>
  <si>
    <r>
      <rPr>
        <b/>
        <sz val="11"/>
        <rFont val="Calibri"/>
        <family val="2"/>
        <scheme val="minor"/>
      </rPr>
      <t>2</t>
    </r>
  </si>
  <si>
    <r>
      <rPr>
        <b/>
        <sz val="10"/>
        <rFont val="Arial"/>
        <family val="2"/>
      </rPr>
      <t>Benefícios e Despesas Indiretas (BDI)</t>
    </r>
  </si>
  <si>
    <r>
      <rPr>
        <b/>
        <sz val="10"/>
        <rFont val="Arial"/>
        <family val="2"/>
      </rPr>
      <t>VALOR ORÇAMENTO:</t>
    </r>
  </si>
  <si>
    <r>
      <rPr>
        <b/>
        <sz val="10"/>
        <rFont val="Arial"/>
        <family val="2"/>
      </rPr>
      <t>VALOR BDI TOTAL:</t>
    </r>
  </si>
  <si>
    <r>
      <rPr>
        <b/>
        <sz val="10"/>
        <rFont val="Arial"/>
        <family val="2"/>
      </rPr>
      <t>VALOR TOTAL:</t>
    </r>
  </si>
  <si>
    <t>Composições Analíticas com Preço Unitário</t>
  </si>
  <si>
    <t>Curva ABC de Serviços</t>
  </si>
  <si>
    <t>Curva ABC de Insumos</t>
  </si>
  <si>
    <t>ENCARGOS SOCIAIS</t>
  </si>
  <si>
    <r>
      <rPr>
        <b/>
        <sz val="10"/>
        <rFont val="Arial"/>
        <family val="2"/>
      </rPr>
      <t>COD</t>
    </r>
  </si>
  <si>
    <r>
      <rPr>
        <b/>
        <sz val="10"/>
        <rFont val="Arial"/>
        <family val="2"/>
      </rPr>
      <t>DESCRIÇÃO</t>
    </r>
  </si>
  <si>
    <r>
      <rPr>
        <b/>
        <sz val="10"/>
        <rFont val="Arial"/>
        <family val="2"/>
      </rPr>
      <t>HORA %</t>
    </r>
  </si>
  <si>
    <r>
      <rPr>
        <b/>
        <sz val="10"/>
        <rFont val="Arial"/>
        <family val="2"/>
      </rPr>
      <t>MES %</t>
    </r>
  </si>
  <si>
    <r>
      <rPr>
        <b/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</si>
  <si>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A</t>
    </r>
  </si>
  <si>
    <r>
      <rPr>
        <b/>
        <sz val="10"/>
        <rFont val="Arial"/>
        <family val="2"/>
      </rPr>
      <t>GRUPO A</t>
    </r>
  </si>
  <si>
    <r>
      <rPr>
        <sz val="10"/>
        <rFont val="Arial"/>
        <family val="2"/>
      </rPr>
      <t>A1</t>
    </r>
  </si>
  <si>
    <r>
      <rPr>
        <sz val="10"/>
        <rFont val="Arial"/>
        <family val="2"/>
      </rPr>
      <t>INSS</t>
    </r>
  </si>
  <si>
    <r>
      <rPr>
        <sz val="10"/>
        <rFont val="Arial"/>
        <family val="2"/>
      </rPr>
      <t>A2</t>
    </r>
  </si>
  <si>
    <r>
      <rPr>
        <sz val="10"/>
        <rFont val="Arial"/>
        <family val="2"/>
      </rPr>
      <t>SESI</t>
    </r>
  </si>
  <si>
    <r>
      <rPr>
        <sz val="10"/>
        <rFont val="Arial"/>
        <family val="2"/>
      </rPr>
      <t>A3</t>
    </r>
  </si>
  <si>
    <r>
      <rPr>
        <sz val="10"/>
        <rFont val="Arial"/>
        <family val="2"/>
      </rPr>
      <t>SENAI</t>
    </r>
  </si>
  <si>
    <r>
      <rPr>
        <sz val="10"/>
        <rFont val="Arial"/>
        <family val="2"/>
      </rPr>
      <t>A4</t>
    </r>
  </si>
  <si>
    <r>
      <rPr>
        <sz val="10"/>
        <rFont val="Arial"/>
        <family val="2"/>
      </rPr>
      <t>INCRA</t>
    </r>
  </si>
  <si>
    <r>
      <rPr>
        <sz val="10"/>
        <rFont val="Arial"/>
        <family val="2"/>
      </rPr>
      <t>A5</t>
    </r>
  </si>
  <si>
    <r>
      <rPr>
        <sz val="10"/>
        <rFont val="Arial"/>
        <family val="2"/>
      </rPr>
      <t>SEBRAE</t>
    </r>
  </si>
  <si>
    <r>
      <rPr>
        <sz val="10"/>
        <rFont val="Arial"/>
        <family val="2"/>
      </rPr>
      <t>A6</t>
    </r>
  </si>
  <si>
    <r>
      <rPr>
        <sz val="10"/>
        <rFont val="Arial"/>
        <family val="2"/>
      </rPr>
      <t>Salário Educação</t>
    </r>
  </si>
  <si>
    <r>
      <rPr>
        <sz val="10"/>
        <rFont val="Arial"/>
        <family val="2"/>
      </rPr>
      <t>A7</t>
    </r>
  </si>
  <si>
    <r>
      <rPr>
        <sz val="10"/>
        <rFont val="Arial"/>
        <family val="2"/>
      </rPr>
      <t xml:space="preserve">Seguro Contra Acidentes de Trabalho </t>
    </r>
  </si>
  <si>
    <r>
      <rPr>
        <sz val="10"/>
        <rFont val="Arial"/>
        <family val="2"/>
      </rPr>
      <t>A8</t>
    </r>
  </si>
  <si>
    <r>
      <rPr>
        <sz val="10"/>
        <rFont val="Arial"/>
        <family val="2"/>
      </rPr>
      <t>FGTS</t>
    </r>
  </si>
  <si>
    <r>
      <rPr>
        <sz val="10"/>
        <rFont val="Arial"/>
        <family val="2"/>
      </rPr>
      <t>A9</t>
    </r>
  </si>
  <si>
    <r>
      <rPr>
        <sz val="10"/>
        <rFont val="Arial"/>
        <family val="2"/>
      </rPr>
      <t>SECONCI</t>
    </r>
  </si>
  <si>
    <r>
      <rPr>
        <b/>
        <sz val="10"/>
        <rFont val="Arial"/>
        <family val="2"/>
      </rPr>
      <t>TOTAL</t>
    </r>
  </si>
  <si>
    <r>
      <rPr>
        <b/>
        <sz val="10"/>
        <rFont val="Arial"/>
        <family val="2"/>
      </rPr>
      <t>B</t>
    </r>
  </si>
  <si>
    <r>
      <rPr>
        <b/>
        <sz val="10"/>
        <rFont val="Arial"/>
        <family val="2"/>
      </rPr>
      <t>GRUPO B</t>
    </r>
  </si>
  <si>
    <r>
      <rPr>
        <sz val="10"/>
        <rFont val="Arial"/>
        <family val="2"/>
      </rPr>
      <t>B1</t>
    </r>
  </si>
  <si>
    <r>
      <rPr>
        <sz val="10"/>
        <rFont val="Arial"/>
        <family val="2"/>
      </rPr>
      <t>Repouso Semanal Remunerado</t>
    </r>
  </si>
  <si>
    <r>
      <rPr>
        <sz val="10"/>
        <rFont val="Arial"/>
        <family val="2"/>
      </rPr>
      <t>B2</t>
    </r>
  </si>
  <si>
    <r>
      <rPr>
        <sz val="10"/>
        <rFont val="Arial"/>
        <family val="2"/>
      </rPr>
      <t>Feriados</t>
    </r>
  </si>
  <si>
    <r>
      <rPr>
        <sz val="10"/>
        <rFont val="Arial"/>
        <family val="2"/>
      </rPr>
      <t>B3</t>
    </r>
  </si>
  <si>
    <r>
      <rPr>
        <sz val="10"/>
        <rFont val="Arial"/>
        <family val="2"/>
      </rPr>
      <t>Auxílio - Enfermidade</t>
    </r>
  </si>
  <si>
    <r>
      <rPr>
        <sz val="10"/>
        <rFont val="Arial"/>
        <family val="2"/>
      </rPr>
      <t>B4</t>
    </r>
  </si>
  <si>
    <r>
      <rPr>
        <sz val="10"/>
        <rFont val="Arial"/>
        <family val="2"/>
      </rPr>
      <t>13º Salário</t>
    </r>
  </si>
  <si>
    <r>
      <rPr>
        <sz val="10"/>
        <rFont val="Arial"/>
        <family val="2"/>
      </rPr>
      <t>B5</t>
    </r>
  </si>
  <si>
    <r>
      <rPr>
        <sz val="10"/>
        <rFont val="Arial"/>
        <family val="2"/>
      </rPr>
      <t>Licença PaternidadE</t>
    </r>
  </si>
  <si>
    <r>
      <rPr>
        <sz val="10"/>
        <rFont val="Arial"/>
        <family val="2"/>
      </rPr>
      <t>B6</t>
    </r>
  </si>
  <si>
    <r>
      <rPr>
        <sz val="10"/>
        <rFont val="Arial"/>
        <family val="2"/>
      </rPr>
      <t>Faltas Justificadas</t>
    </r>
  </si>
  <si>
    <r>
      <rPr>
        <sz val="10"/>
        <rFont val="Arial"/>
        <family val="2"/>
      </rPr>
      <t>B7</t>
    </r>
  </si>
  <si>
    <r>
      <rPr>
        <sz val="10"/>
        <rFont val="Arial"/>
        <family val="2"/>
      </rPr>
      <t>Dias de Chuvas</t>
    </r>
  </si>
  <si>
    <r>
      <rPr>
        <sz val="10"/>
        <rFont val="Arial"/>
        <family val="2"/>
      </rPr>
      <t>B8</t>
    </r>
  </si>
  <si>
    <r>
      <rPr>
        <sz val="10"/>
        <rFont val="Arial"/>
        <family val="2"/>
      </rPr>
      <t>Auxílio Acidente de Trabalho</t>
    </r>
  </si>
  <si>
    <r>
      <rPr>
        <sz val="10"/>
        <rFont val="Arial"/>
        <family val="2"/>
      </rPr>
      <t>B9</t>
    </r>
  </si>
  <si>
    <r>
      <rPr>
        <sz val="10"/>
        <rFont val="Arial"/>
        <family val="2"/>
      </rPr>
      <t>Férias Gozadas</t>
    </r>
  </si>
  <si>
    <r>
      <rPr>
        <sz val="10"/>
        <rFont val="Arial"/>
        <family val="2"/>
      </rPr>
      <t>B10</t>
    </r>
  </si>
  <si>
    <r>
      <rPr>
        <sz val="10"/>
        <rFont val="Arial"/>
        <family val="2"/>
      </rPr>
      <t>Salário Maternidade</t>
    </r>
  </si>
  <si>
    <r>
      <rPr>
        <b/>
        <sz val="10"/>
        <rFont val="Arial"/>
        <family val="2"/>
      </rPr>
      <t>C</t>
    </r>
  </si>
  <si>
    <r>
      <rPr>
        <b/>
        <sz val="10"/>
        <rFont val="Arial"/>
        <family val="2"/>
      </rPr>
      <t>GRUPO C</t>
    </r>
  </si>
  <si>
    <r>
      <rPr>
        <sz val="10"/>
        <rFont val="Arial"/>
        <family val="2"/>
      </rPr>
      <t>C1</t>
    </r>
  </si>
  <si>
    <r>
      <rPr>
        <sz val="10"/>
        <rFont val="Arial"/>
        <family val="2"/>
      </rPr>
      <t>Aviso Prévio Indenizado</t>
    </r>
  </si>
  <si>
    <r>
      <rPr>
        <sz val="10"/>
        <rFont val="Arial"/>
        <family val="2"/>
      </rPr>
      <t>C2</t>
    </r>
  </si>
  <si>
    <r>
      <rPr>
        <sz val="10"/>
        <rFont val="Arial"/>
        <family val="2"/>
      </rPr>
      <t>Aviso Prévio Trabalhado</t>
    </r>
  </si>
  <si>
    <r>
      <rPr>
        <sz val="10"/>
        <rFont val="Arial"/>
        <family val="2"/>
      </rPr>
      <t>C3</t>
    </r>
  </si>
  <si>
    <r>
      <rPr>
        <sz val="10"/>
        <rFont val="Arial"/>
        <family val="2"/>
      </rPr>
      <t>Férias Indenizadas</t>
    </r>
  </si>
  <si>
    <r>
      <rPr>
        <sz val="10"/>
        <rFont val="Arial"/>
        <family val="2"/>
      </rPr>
      <t>C4</t>
    </r>
  </si>
  <si>
    <r>
      <rPr>
        <sz val="10"/>
        <rFont val="Arial"/>
        <family val="2"/>
      </rPr>
      <t>Depósito Rescisão Sem Justa Causa</t>
    </r>
  </si>
  <si>
    <r>
      <rPr>
        <sz val="10"/>
        <rFont val="Arial"/>
        <family val="2"/>
      </rPr>
      <t>C5</t>
    </r>
  </si>
  <si>
    <r>
      <rPr>
        <sz val="10"/>
        <rFont val="Arial"/>
        <family val="2"/>
      </rPr>
      <t>Indenização Adicional</t>
    </r>
  </si>
  <si>
    <r>
      <rPr>
        <b/>
        <sz val="10"/>
        <rFont val="Arial"/>
        <family val="2"/>
      </rPr>
      <t>D</t>
    </r>
  </si>
  <si>
    <r>
      <rPr>
        <b/>
        <sz val="10"/>
        <rFont val="Arial"/>
        <family val="2"/>
      </rPr>
      <t>GRUPO D</t>
    </r>
  </si>
  <si>
    <r>
      <rPr>
        <sz val="10"/>
        <rFont val="Arial"/>
        <family val="2"/>
      </rPr>
      <t>D1</t>
    </r>
  </si>
  <si>
    <r>
      <rPr>
        <sz val="10"/>
        <rFont val="Arial"/>
        <family val="2"/>
      </rPr>
      <t xml:space="preserve">Reincidência de Grupo A sobre Grupo B </t>
    </r>
  </si>
  <si>
    <r>
      <rPr>
        <sz val="10"/>
        <rFont val="Arial"/>
        <family val="2"/>
      </rPr>
      <t>D2</t>
    </r>
  </si>
  <si>
    <r>
      <rPr>
        <sz val="10"/>
        <rFont val="Arial"/>
        <family val="2"/>
      </rPr>
      <t>Reincidência de Grupo A sobre Aviso Prévio Trabalhado e Reincidência do FGTS sobre Aviso Prévio Indenizado</t>
    </r>
  </si>
  <si>
    <t>Horista =87,48%
Mensalista = 47,94%</t>
  </si>
  <si>
    <r>
      <rPr>
        <b/>
        <sz val="10"/>
        <rFont val="Arial"/>
        <family val="2"/>
      </rPr>
      <t>A + B + C + D</t>
    </r>
  </si>
  <si>
    <t>Cronograma Físico Financeiro</t>
  </si>
  <si>
    <t xml:space="preserve"> 2.2 </t>
  </si>
  <si>
    <t xml:space="preserve"> 2.3 </t>
  </si>
  <si>
    <t xml:space="preserve"> 2.4 </t>
  </si>
  <si>
    <t xml:space="preserve"> 020014 </t>
  </si>
  <si>
    <t xml:space="preserve"> 2.5 </t>
  </si>
  <si>
    <t xml:space="preserve"> 2.6 </t>
  </si>
  <si>
    <t xml:space="preserve"> 2.7 </t>
  </si>
  <si>
    <t xml:space="preserve"> 2.8 </t>
  </si>
  <si>
    <t xml:space="preserve"> 020021 </t>
  </si>
  <si>
    <t xml:space="preserve"> 020018 </t>
  </si>
  <si>
    <t xml:space="preserve"> 3.1 </t>
  </si>
  <si>
    <t xml:space="preserve"> 3.1.2 </t>
  </si>
  <si>
    <t xml:space="preserve"> 3.1.3 </t>
  </si>
  <si>
    <t xml:space="preserve"> 3.1.4 </t>
  </si>
  <si>
    <t xml:space="preserve"> 3.1.5 </t>
  </si>
  <si>
    <t xml:space="preserve"> 3.1.6 </t>
  </si>
  <si>
    <t xml:space="preserve"> 3.1.7 </t>
  </si>
  <si>
    <t xml:space="preserve"> 3.1.8 </t>
  </si>
  <si>
    <t xml:space="preserve"> 3.1.9 </t>
  </si>
  <si>
    <t xml:space="preserve"> 3.1.10 </t>
  </si>
  <si>
    <t xml:space="preserve"> 3.2 </t>
  </si>
  <si>
    <t xml:space="preserve"> 241468 </t>
  </si>
  <si>
    <t xml:space="preserve"> 201507 </t>
  </si>
  <si>
    <t xml:space="preserve"> PMI-49 </t>
  </si>
  <si>
    <t>Próprio</t>
  </si>
  <si>
    <t xml:space="preserve"> 4.1 </t>
  </si>
  <si>
    <t xml:space="preserve"> 4.2 </t>
  </si>
  <si>
    <t>Composições Principais</t>
  </si>
  <si>
    <t>Tipo</t>
  </si>
  <si>
    <t>Composição</t>
  </si>
  <si>
    <t/>
  </si>
  <si>
    <t>Composição Auxiliar</t>
  </si>
  <si>
    <t xml:space="preserve"> 280013 </t>
  </si>
  <si>
    <t>CARPINTEIRO COM ENCARGOS COMPLEMENTARES</t>
  </si>
  <si>
    <t>H</t>
  </si>
  <si>
    <t xml:space="preserve"> 280026 </t>
  </si>
  <si>
    <t>SERVENTE COM ENCARGOS COMPLEMENTARES</t>
  </si>
  <si>
    <t>Insumo</t>
  </si>
  <si>
    <t xml:space="preserve"> D00281 </t>
  </si>
  <si>
    <t>Pernamanca 3" x 2" 4 m - madeira branca</t>
  </si>
  <si>
    <t>Material</t>
  </si>
  <si>
    <t>Dz</t>
  </si>
  <si>
    <t xml:space="preserve"> D00475 </t>
  </si>
  <si>
    <t>Lona com plotagem de gráfica</t>
  </si>
  <si>
    <t xml:space="preserve"> D00084 </t>
  </si>
  <si>
    <t>Prego 1 1/2"x13</t>
  </si>
  <si>
    <t>KG</t>
  </si>
  <si>
    <t>MO sem LS =&gt;</t>
  </si>
  <si>
    <t>LS =&gt;</t>
  </si>
  <si>
    <t>MO com LS =&gt;</t>
  </si>
  <si>
    <t>Valor do BDI =&gt;</t>
  </si>
  <si>
    <t>Valor com BDI =&gt;</t>
  </si>
  <si>
    <t xml:space="preserve"> 170081 </t>
  </si>
  <si>
    <t>Ponto de luz / força (c/tubul., cx. e fiaçao) ate 200W</t>
  </si>
  <si>
    <t xml:space="preserve"> 180095 </t>
  </si>
  <si>
    <t>Registro de gaveta s/ canopla -  1/2"</t>
  </si>
  <si>
    <t xml:space="preserve"> 180352 </t>
  </si>
  <si>
    <t>Caixa em alvenaria de  60x60x80cm c/ tpo. concreto</t>
  </si>
  <si>
    <t xml:space="preserve"> 180093 </t>
  </si>
  <si>
    <t>Caixa sifonada de PVC c/ grelha - 100x100x50mm</t>
  </si>
  <si>
    <t xml:space="preserve"> 180349 </t>
  </si>
  <si>
    <t>Fossa septica pre-moldada cap= 10 pessoas</t>
  </si>
  <si>
    <t xml:space="preserve"> 180350 </t>
  </si>
  <si>
    <t>Sumidouro pre-moldado cap= 10 pessoas</t>
  </si>
  <si>
    <t xml:space="preserve"> 180103 </t>
  </si>
  <si>
    <t>Tubo em PVC -  75mm (LS)</t>
  </si>
  <si>
    <t xml:space="preserve"> 180102 </t>
  </si>
  <si>
    <t>Tubo em PVC - 100mm (LS)</t>
  </si>
  <si>
    <t xml:space="preserve"> 190090 </t>
  </si>
  <si>
    <t>Bacia sifonada de louça c/ assento</t>
  </si>
  <si>
    <t xml:space="preserve"> 190224 </t>
  </si>
  <si>
    <t>Caixa de descarga plastica - externa</t>
  </si>
  <si>
    <t xml:space="preserve"> 190218 </t>
  </si>
  <si>
    <t>Chuveiro em PVC</t>
  </si>
  <si>
    <t xml:space="preserve"> 190232 </t>
  </si>
  <si>
    <t>Lavatorio de louça s/col.c/torn.,sifao e valv.</t>
  </si>
  <si>
    <t xml:space="preserve"> D00081 </t>
  </si>
  <si>
    <t>Prego 2 1/2"x10</t>
  </si>
  <si>
    <t xml:space="preserve"> D00060 </t>
  </si>
  <si>
    <t>Aldrava p/ cadeado (4x1/2")</t>
  </si>
  <si>
    <t xml:space="preserve"> D00059 </t>
  </si>
  <si>
    <t>Cadeado No. 30</t>
  </si>
  <si>
    <t xml:space="preserve"> D00015 </t>
  </si>
  <si>
    <t>Tábua de madeira forte 4m</t>
  </si>
  <si>
    <t xml:space="preserve"> D00019 </t>
  </si>
  <si>
    <t>Régua 3"x1" 4 m apar.</t>
  </si>
  <si>
    <t xml:space="preserve"> D00002 </t>
  </si>
  <si>
    <t>Massa de vedação</t>
  </si>
  <si>
    <t xml:space="preserve"> D00049 </t>
  </si>
  <si>
    <t>Telha fibrotex (1.22x0.55m) e=4mm</t>
  </si>
  <si>
    <t xml:space="preserve"> D00344 </t>
  </si>
  <si>
    <t>Arruela concava em PVC d=5/16"</t>
  </si>
  <si>
    <t xml:space="preserve"> D00061 </t>
  </si>
  <si>
    <t>Fechadura de sobrepor comum</t>
  </si>
  <si>
    <t xml:space="preserve"> D00016 </t>
  </si>
  <si>
    <t>Tábua de madeira branca 4m</t>
  </si>
  <si>
    <t xml:space="preserve"> D00062 </t>
  </si>
  <si>
    <t>Dobradiça 3"x3" com parafuso</t>
  </si>
  <si>
    <t xml:space="preserve"> D00001 </t>
  </si>
  <si>
    <t>Parafuso fo go 5/16" c= 110mm</t>
  </si>
  <si>
    <t>SERP - SERVIÇOS PRELIMINARES</t>
  </si>
  <si>
    <t xml:space="preserve"> 88316 </t>
  </si>
  <si>
    <t>SEDI - SERVIÇOS DIVERSOS</t>
  </si>
  <si>
    <t xml:space="preserve"> 88264 </t>
  </si>
  <si>
    <t>ELETRICISTA COM ENCARGOS COMPLEMENTARES</t>
  </si>
  <si>
    <t xml:space="preserve"> 280016 </t>
  </si>
  <si>
    <t>ENCANADOR OU BOMBEIRO HIDRÁULICO COM ENCARGOS COMPLEMENTARES</t>
  </si>
  <si>
    <t>Argamassas</t>
  </si>
  <si>
    <t xml:space="preserve"> 10550 </t>
  </si>
  <si>
    <t>Encargos Complementares - Pedreiro</t>
  </si>
  <si>
    <t>Provisórios</t>
  </si>
  <si>
    <t>h</t>
  </si>
  <si>
    <t xml:space="preserve"> 10549 </t>
  </si>
  <si>
    <t>Encargos Complementares - Servente</t>
  </si>
  <si>
    <t xml:space="preserve"> 00004750 </t>
  </si>
  <si>
    <t>PEDREIRO (HORISTA)</t>
  </si>
  <si>
    <t>Mão de Obra</t>
  </si>
  <si>
    <t xml:space="preserve"> 00006111 </t>
  </si>
  <si>
    <t>SERVENTE DE OBRAS</t>
  </si>
  <si>
    <t xml:space="preserve"> 280023 </t>
  </si>
  <si>
    <t>PEDREIRO COM ENCARGOS COMPLEMENTARES</t>
  </si>
  <si>
    <t>Conversão InfoWOrca</t>
  </si>
  <si>
    <t xml:space="preserve"> 10552 </t>
  </si>
  <si>
    <t>Encargos Complementares - Eletricista</t>
  </si>
  <si>
    <t xml:space="preserve"> 00002436 </t>
  </si>
  <si>
    <t>ELETRICISTA (HORISTA)</t>
  </si>
  <si>
    <t xml:space="preserve"> 88323 </t>
  </si>
  <si>
    <t>TELHADISTA COM ENCARGOS COMPLEMENTARES</t>
  </si>
  <si>
    <t>COBE - COBERTURA</t>
  </si>
  <si>
    <t xml:space="preserve"> 93282 </t>
  </si>
  <si>
    <t>GUINCHO ELÉTRICO DE COLUNA, CAPACIDADE 400 KG, COM MOTO FREIO, MOTOR TRIFÁSICO DE 1,25 CV - CHI DIURNO. AF_03/2016</t>
  </si>
  <si>
    <t>CHOR - CUSTOS HORÁRIOS DE MÁQUINAS E EQUIPAMENTOS</t>
  </si>
  <si>
    <t>CHI</t>
  </si>
  <si>
    <t xml:space="preserve"> 93281 </t>
  </si>
  <si>
    <t>GUINCHO ELÉTRICO DE COLUNA, CAPACIDADE 400 KG, COM MOTO FREIO, MOTOR TRIFÁSICO DE 1,25 CV - CHP DIURNO. AF_03/2016</t>
  </si>
  <si>
    <t>CHP</t>
  </si>
  <si>
    <t xml:space="preserve"> 00007173 </t>
  </si>
  <si>
    <t>TELHA DE BARRO / CERAMICA, NAO ESMALTADA, TIPO COLONIAL, CANAL, PLAN, PAULISTA, COMPRIMENTO DE *44 A 50* CM, RENDIMENTO DE COBERTURA DE *26* TELHAS/M2</t>
  </si>
  <si>
    <t>MIL</t>
  </si>
  <si>
    <t xml:space="preserve"> 87337 </t>
  </si>
  <si>
    <t>ARGAMASSA TRAÇO 1:2:9 (EM VOLUME DE CIMENTO, CAL E AREIA MÉDIA ÚMIDA) PARA EMBOÇO/MASSA ÚNICA/ASSENTAMENTO DE ALVENARIA DE VEDAÇÃO, PREPARO MECÂNICO COM MISTURADOR DE EIXO HORIZONTAL DE 300 KG. AF_08/2019</t>
  </si>
  <si>
    <t xml:space="preserve"> 00007181 </t>
  </si>
  <si>
    <t>CUMEEIRA PARA TELHA CERAMICA, COMPRIMENTO DE *41* CM, RENDIMENTO DE *3* TELHAS/M</t>
  </si>
  <si>
    <t xml:space="preserve"> 280002 </t>
  </si>
  <si>
    <t>AJUDANTE DE CARPINTEIRO COM ENCARGOS COMPLEMENTARES</t>
  </si>
  <si>
    <t xml:space="preserve"> A00024 </t>
  </si>
  <si>
    <t xml:space="preserve"> D00012 </t>
  </si>
  <si>
    <t>Ripão em madeira de lei 2"x1" serr.</t>
  </si>
  <si>
    <t xml:space="preserve"> 92259 </t>
  </si>
  <si>
    <t>INSTALAÇÃO DE TESOURA (INTEIRA OU MEIA), BIAPOIADA, EM MADEIRA NÃO APARELHADA, PARA VÃOS MAIORES OU IGUAIS A 3,0 M E MENORES QUE 6,0 M, INCLUSO IÇAMENTO. AF_07/2019</t>
  </si>
  <si>
    <t xml:space="preserve"> 88262 </t>
  </si>
  <si>
    <t>CARPINTEIRO DE FORMAS COM ENCARGOS COMPLEMENTARES</t>
  </si>
  <si>
    <t xml:space="preserve"> 88239 </t>
  </si>
  <si>
    <t xml:space="preserve"> 00021142 </t>
  </si>
  <si>
    <t>ESTRIBO COM PARAFUSO EM CHAPA DE FERRO FUNDIDO DE 2" X 3/16" X 35 CM, SECAO "U", PARA MADEIRAMENTO DE TELHADO</t>
  </si>
  <si>
    <t xml:space="preserve"> 00039027 </t>
  </si>
  <si>
    <t>PREGO DE ACO POLIDO COM CABECA 19  X 36 (3 1/4  X  9)</t>
  </si>
  <si>
    <t xml:space="preserve"> 00006193 </t>
  </si>
  <si>
    <t>TABUA  NAO  APARELHADA  *2,5 X 20* CM, EM MACARANDUBA, ANGELIM OU EQUIVALENTE DA REGIAO - BRUTA</t>
  </si>
  <si>
    <t xml:space="preserve"> 00004425 </t>
  </si>
  <si>
    <t>VIGA NAO APARELHADA  *6 X 12* CM, EM MACARANDUBA, ANGELIM OU EQUIVALENTE DA REGIAO - BRUTA</t>
  </si>
  <si>
    <t xml:space="preserve"> 00004430 </t>
  </si>
  <si>
    <t>CAIBRO NAO APARELHADO *5 X 6* CM, EM MACARANDUBA, ANGELIM OU EQUIVALENTE DA REGIAO -  BRUTA</t>
  </si>
  <si>
    <t xml:space="preserve"> 00040568 </t>
  </si>
  <si>
    <t>PREGO DE ACO POLIDO COM CABECA 22 X 48 (4 1/4 X 5)</t>
  </si>
  <si>
    <t xml:space="preserve"> 00020247 </t>
  </si>
  <si>
    <t>PREGO DE ACO POLIDO COM CABECA 15 X 15 (1 1/4 X 13)</t>
  </si>
  <si>
    <t xml:space="preserve"> 00004408 </t>
  </si>
  <si>
    <t>RIPA NAO APARELHADA,  *1,5 X 5* CM, EM MACARANDUBA, ANGELIM OU EQUIVALENTE DA REGIAO -  BRUTA</t>
  </si>
  <si>
    <t>INHI - INSTALAÇÕES HIDROS SANITÁRIAS</t>
  </si>
  <si>
    <t xml:space="preserve"> 88267 </t>
  </si>
  <si>
    <t xml:space="preserve"> 88248 </t>
  </si>
  <si>
    <t>AUXILIAR DE ENCANADOR OU BOMBEIRO HIDRÁULICO COM ENCARGOS COMPLEMENTARES</t>
  </si>
  <si>
    <t>INEL - INSTALAÇÃO ELÉTRICA/ELETRIFICAÇÃO E ILUMINAÇÃO EXTERNA</t>
  </si>
  <si>
    <t xml:space="preserve"> 91952 </t>
  </si>
  <si>
    <t>INTERRUPTOR SIMPLES (1 MÓDULO), 10A/250V, SEM SUPORTE E SEM PLACA - FORNECIMENTO E INSTALAÇÃO. AF_12/2015</t>
  </si>
  <si>
    <t xml:space="preserve"> 91946 </t>
  </si>
  <si>
    <t>SUPORTE PARAFUSADO COM PLACA DE ENCAIXE 4" X 2" MÉDIO (1,30 M DO PISO) PARA PONTO ELÉTRICO - FORNECIMENTO E INSTALAÇÃO. AF_12/2015</t>
  </si>
  <si>
    <t>Caixas de Passagem em alvenaria de tijolos maciços</t>
  </si>
  <si>
    <t xml:space="preserve"> 85 </t>
  </si>
  <si>
    <t>Forma plana para fundações, em compensado resinado 12mm, 03 usos</t>
  </si>
  <si>
    <t>Formas para Fundações</t>
  </si>
  <si>
    <t xml:space="preserve"> 155 </t>
  </si>
  <si>
    <t>Alvenaria tijolo cerâmico maciço (5x9x19), esp = 0,09m (singela), com argamassa traço t5 - 1:2:8 (cimento / cal / areia) c/ junta de 2,0cm - R1</t>
  </si>
  <si>
    <t>Alvenarias de Vedação</t>
  </si>
  <si>
    <t xml:space="preserve"> 126 </t>
  </si>
  <si>
    <t>Concreto simples fabricado na obra, fck=15 mpa, lançado e adensado</t>
  </si>
  <si>
    <t>Concreto Simples</t>
  </si>
  <si>
    <t xml:space="preserve"> 140 </t>
  </si>
  <si>
    <t>Aço CA - 50 Ø 6,3 a 12,5mm, inclusive corte, dobragem, montagem e colocacao de ferragens nas formas, para superestruturas e fundações - R1</t>
  </si>
  <si>
    <t>Armaduras Convencionais</t>
  </si>
  <si>
    <t>kg</t>
  </si>
  <si>
    <t xml:space="preserve"> 1908 </t>
  </si>
  <si>
    <t>Reboco ou emboço externo, de parede, com argamassa traço t5 - 1:2:8 (cimento / cal / areia), espessura 2,0 cm</t>
  </si>
  <si>
    <t xml:space="preserve"> 2497 </t>
  </si>
  <si>
    <t>Escavação manual de vala ou cava em material de 1ª categoria, profundidade até 1,50m</t>
  </si>
  <si>
    <t>Escavação Manual em Área Urbana</t>
  </si>
  <si>
    <t xml:space="preserve"> 3310 </t>
  </si>
  <si>
    <t>Chapisco em parede com argamassa traço t1 - 1:3 (cimento / areia) - Revisado 08/2015</t>
  </si>
  <si>
    <t xml:space="preserve"> 92022 </t>
  </si>
  <si>
    <t>INTERRUPTOR SIMPLES (1 MÓDULO) COM 1 TOMADA DE EMBUTIR 2P+T 10 A,  SEM SUPORTE E SEM PLACA - FORNECIMENTO E INSTALAÇÃO. AF_12/2015</t>
  </si>
  <si>
    <t xml:space="preserve"> 91966 </t>
  </si>
  <si>
    <t>INTERRUPTOR SIMPLES (3 MÓDULOS), 10A/250V, SEM SUPORTE E SEM PLACA - FORNECIMENTO E INSTALAÇÃO. AF_12/2015</t>
  </si>
  <si>
    <t xml:space="preserve"> 91958 </t>
  </si>
  <si>
    <t>INTERRUPTOR SIMPLES (2 MÓDULOS), 10A/250V, SEM SUPORTE E SEM PLACA - FORNECIMENTO E INSTALAÇÃO. AF_12/2015</t>
  </si>
  <si>
    <t xml:space="preserve"> 91990 </t>
  </si>
  <si>
    <t>TOMADA ALTA DE EMBUTIR (1 MÓDULO), 2P+T 10 A, SEM SUPORTE E SEM PLACA - FORNECIMENTO E INSTALAÇÃO. AF_12/2015</t>
  </si>
  <si>
    <t xml:space="preserve"> 92002 </t>
  </si>
  <si>
    <t>TOMADA MÉDIA DE EMBUTIR (2 MÓDULOS), 2P+T 10 A, SEM SUPORTE E SEM PLACA - FORNECIMENTO E INSTALAÇÃO. AF_12/2015</t>
  </si>
  <si>
    <t xml:space="preserve"> 92006 </t>
  </si>
  <si>
    <t>TOMADA BAIXA DE EMBUTIR (2 MÓDULOS), 2P+T 10 A, SEM SUPORTE E SEM PLACA - FORNECIMENTO E INSTALAÇÃO. AF_12/2015</t>
  </si>
  <si>
    <t xml:space="preserve"> 92003 </t>
  </si>
  <si>
    <t>TOMADA MÉDIA DE EMBUTIR (2 MÓDULOS), 2P+T 20 A, SEM SUPORTE E SEM PLACA - FORNECIMENTO E INSTALAÇÃO. AF_12/2015</t>
  </si>
  <si>
    <t>Tomadas para Ar Condicionado</t>
  </si>
  <si>
    <t xml:space="preserve"> 2246 </t>
  </si>
  <si>
    <t>Tomada tripolar p/ar condicionado ref:5ub5 530 - Siemens ou similar un</t>
  </si>
  <si>
    <t xml:space="preserve"> 00012118 </t>
  </si>
  <si>
    <t>KIT DE PROTECAO ARSTOP PARA AR CONDICIONADO, TOMADA PADRAO 2P+T 20 A, COM DISJUNTOR UNIPOLAR DIN 20A</t>
  </si>
  <si>
    <t>Luminárias Internas</t>
  </si>
  <si>
    <t xml:space="preserve"> 13946 </t>
  </si>
  <si>
    <t>Luminária  plafon (sobrepor) 22,5 x 22,5 - 18 W - 6000K - G- Light ou similar un</t>
  </si>
  <si>
    <t xml:space="preserve"> 88247 </t>
  </si>
  <si>
    <t>AUXILIAR DE ELETRICISTA COM ENCARGOS COMPLEMENTARES</t>
  </si>
  <si>
    <t xml:space="preserve"> 00038774 </t>
  </si>
  <si>
    <t>LUMINARIA DE EMERGENCIA 30 LEDS, POTENCIA 2 W, BATERIA DE LITIO, AUTONOMIA DE 6 HORAS</t>
  </si>
  <si>
    <t>Luminárias Externas</t>
  </si>
  <si>
    <t xml:space="preserve"> 13965 </t>
  </si>
  <si>
    <t>Arandela uso externo lampada Led 18W G-light ou similar Un</t>
  </si>
  <si>
    <t>Un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</si>
  <si>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</si>
  <si>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</si>
  <si>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00013393 </t>
  </si>
  <si>
    <t>QUADRO DE DISTRIBUICAO COM BARRAMENTO TRIFASICO, DE EMBUTIR, EM CHAPA DE ACO GALVANIZADO, PARA 12 DISJUNTORES DIN, 100 A</t>
  </si>
  <si>
    <t xml:space="preserve"> 00012039 </t>
  </si>
  <si>
    <t>QUADRO DE DISTRIBUICAO COM BARRAMENTO TRIFASICO, DE EMBUTIR, EM CHAPA DE ACO GALVANIZADO, PARA 24 DISJUNTORES DIN, 100 A</t>
  </si>
  <si>
    <t xml:space="preserve"> 00034653 </t>
  </si>
  <si>
    <t>DISJUNTOR TIPO DIN/IEC, MONOPOLAR DE 6  ATE  32A</t>
  </si>
  <si>
    <t xml:space="preserve"> 00001571 </t>
  </si>
  <si>
    <t>TERMINAL A COMPRESSAO EM COBRE ESTANHADO PARA CABO 4 MM2, 1 FURO E 1 COMPRESSAO, PARA PARAFUSO DE FIXACAO M5</t>
  </si>
  <si>
    <t xml:space="preserve"> 00034623 </t>
  </si>
  <si>
    <t>DISJUNTOR TIPO DIN/IEC, BIPOLAR 40 ATE 50A</t>
  </si>
  <si>
    <t xml:space="preserve"> 00001574 </t>
  </si>
  <si>
    <t>TERMINAL A COMPRESSAO EM COBRE ESTANHADO PARA CABO 10 MM2, 1 FURO E 1 COMPRESSAO, PARA PARAFUSO DE FIXACAO M6</t>
  </si>
  <si>
    <t xml:space="preserve"> 00034616 </t>
  </si>
  <si>
    <t>DISJUNTOR TIPO DIN/IEC, BIPOLAR DE 6 ATE 32A</t>
  </si>
  <si>
    <t xml:space="preserve"> 280007 </t>
  </si>
  <si>
    <t xml:space="preserve"> 280014 </t>
  </si>
  <si>
    <t xml:space="preserve"> E00762 </t>
  </si>
  <si>
    <t xml:space="preserve"> 00034709 </t>
  </si>
  <si>
    <t>DISJUNTOR TIPO DIN/IEC, TRIPOLAR DE 10 ATE 50A</t>
  </si>
  <si>
    <t xml:space="preserve"> 00001575 </t>
  </si>
  <si>
    <t>TERMINAL A COMPRESSAO EM COBRE ESTANHADO PARA CABO 16 MM2, 1 FURO E 1 COMPRESSAO, PARA PARAFUSO DE FIXACAO M6</t>
  </si>
  <si>
    <t>Fusíveis, Disjuntores e Chaves</t>
  </si>
  <si>
    <t xml:space="preserve"> 9162 </t>
  </si>
  <si>
    <t>Dispositivo de proteção contra surto de tensão DPS 40KA - 175v (para-raio) un</t>
  </si>
  <si>
    <t xml:space="preserve"> 00001014 </t>
  </si>
  <si>
    <t>CABO DE COBRE, FLEXIVEL, CLASSE 4 OU 5, ISOLACAO EM PVC/A, ANTICHAMA BWF-B, 1 CONDUTOR, 450/750 V, SECAO NOMINAL 2,5 MM2</t>
  </si>
  <si>
    <t xml:space="preserve"> 00021127 </t>
  </si>
  <si>
    <t>FITA ISOLANTE ADESIVA ANTICHAMA, USO ATE 750 V, EM ROLO DE 19 MM X 5 M</t>
  </si>
  <si>
    <t xml:space="preserve"> 00000994 </t>
  </si>
  <si>
    <t>CABO DE COBRE, FLEXIVEL, CLASSE 4 OU 5, ISOLACAO EM PVC/A, ANTICHAMA BWF-B, COBERTURA PVC-ST1, ANTICHAMA BWF-B, 1 CONDUTOR, 0,6/1 KV, SECAO NOMINAL 6 MM2</t>
  </si>
  <si>
    <t xml:space="preserve"> 00002684 </t>
  </si>
  <si>
    <t>ELETRODUTO DE PVC RIGIDO ROSCAVEL DE 1 1/4 ", SEM LUVA</t>
  </si>
  <si>
    <t xml:space="preserve"> 00002685 </t>
  </si>
  <si>
    <t>ELETRODUTO DE PVC RIGIDO ROSCAVEL DE 1 ", SEM LUVA</t>
  </si>
  <si>
    <t xml:space="preserve"> 00002681 </t>
  </si>
  <si>
    <t>ELETRODUTO DE PVC RIGIDO ROSCAVEL DE 2 ", SEM LUVA</t>
  </si>
  <si>
    <t xml:space="preserve"> 00001884 </t>
  </si>
  <si>
    <t>CURVA 90 GRAUS, LONGA, DE PVC RIGIDO ROSCAVEL, DE 1", PARA ELETRODUTO</t>
  </si>
  <si>
    <t>Interligações até Quadro Geral - Eletrodutos e Conexões</t>
  </si>
  <si>
    <t xml:space="preserve"> 12205 </t>
  </si>
  <si>
    <t>Curva 45° eletroduto pvc roscável,  d=3/4 " un</t>
  </si>
  <si>
    <t xml:space="preserve"> 00001874 </t>
  </si>
  <si>
    <t>CURVA 90 GRAUS, LONGA, DE PVC RIGIDO ROSCAVEL, DE 1 1/4", PARA ELETRODUTO</t>
  </si>
  <si>
    <t xml:space="preserve"> 00001876 </t>
  </si>
  <si>
    <t>CURVA 90 GRAUS, LONGA, DE PVC RIGIDO ROSCAVEL, DE 2", PARA ELETRODUTO</t>
  </si>
  <si>
    <t xml:space="preserve"> 00002688 </t>
  </si>
  <si>
    <t>ELETRODUTO PVC FLEXIVEL CORRUGADO, COR AMARELA, DE 25 MM</t>
  </si>
  <si>
    <t xml:space="preserve"> 00002690 </t>
  </si>
  <si>
    <t>ELETRODUTO PVC FLEXIVEL CORRUGADO, COR AMARELA, DE 32 MM</t>
  </si>
  <si>
    <t>Tubos e Conexões de PVC Rígido Soldável</t>
  </si>
  <si>
    <t xml:space="preserve"> 10554 </t>
  </si>
  <si>
    <t>Encargos Complementares - Encanador</t>
  </si>
  <si>
    <t xml:space="preserve"> 00000400 </t>
  </si>
  <si>
    <t>ABRACADEIRA EM ACO PARA AMARRACAO DE ELETRODUTOS, TIPO D, COM 3/4" E PARAFUSO DE FIXACAO</t>
  </si>
  <si>
    <t xml:space="preserve"> 00002696 </t>
  </si>
  <si>
    <t>ENCANADOR OU BOMBEIRO HIDRAULICO (HORISTA)</t>
  </si>
  <si>
    <t xml:space="preserve"> 101618 </t>
  </si>
  <si>
    <t>PREPARO DE FUNDO DE VALA COM LARGURA MENOR QUE 1,5 M, COM CAMADA DE AREIA, LANÇAMENTO MANUAL. AF_08/2020</t>
  </si>
  <si>
    <t>MOVT - MOVIMENTO DE TERRA</t>
  </si>
  <si>
    <t xml:space="preserve"> 88309 </t>
  </si>
  <si>
    <t xml:space="preserve"> 00034643 </t>
  </si>
  <si>
    <t>CAIXA DE INSPECAO PARA ATERRAMENTO E PARA RAIOS, EM POLIPROPILENO,  DIAMETRO = 300 MM X ALTURA = 400 MM</t>
  </si>
  <si>
    <t xml:space="preserve"> 00011950 </t>
  </si>
  <si>
    <t>BUCHA DE NYLON SEM ABA S6, COM PARAFUSO DE 4,20 X 40 MM EM ACO ZINCADO COM ROSCA SOBERBA, CABECA CHATA E FENDA PHILLIPS</t>
  </si>
  <si>
    <t xml:space="preserve"> 280008 </t>
  </si>
  <si>
    <t xml:space="preserve"> H00078 </t>
  </si>
  <si>
    <t>Tubo em PVC 3/4" (LH)</t>
  </si>
  <si>
    <t xml:space="preserve"> H00074 </t>
  </si>
  <si>
    <t>Tubo em PVC 1 1/2" (LH)</t>
  </si>
  <si>
    <t xml:space="preserve"> H00075 </t>
  </si>
  <si>
    <t>Adaptador curto em PVC 1 1/2"  (LH)</t>
  </si>
  <si>
    <t xml:space="preserve"> H00080 </t>
  </si>
  <si>
    <t>Cotovelo em PVC 3/4" x 3/4" (LH)</t>
  </si>
  <si>
    <t xml:space="preserve"> H00079 </t>
  </si>
  <si>
    <t>Te em PVC 3/4" x 3/4" (LH)</t>
  </si>
  <si>
    <t xml:space="preserve"> H00082 </t>
  </si>
  <si>
    <t>Adaptador curto em PVC 3/4" (LH)</t>
  </si>
  <si>
    <t xml:space="preserve"> H00167 </t>
  </si>
  <si>
    <t>Registro de pressao c/ canopla 1/2"</t>
  </si>
  <si>
    <t xml:space="preserve"> H00055 </t>
  </si>
  <si>
    <t>Fita de vedacao</t>
  </si>
  <si>
    <t xml:space="preserve"> H00088 </t>
  </si>
  <si>
    <t>Joelho/Cotovelo 90º  em PVC - JS - 40mm-LH</t>
  </si>
  <si>
    <t xml:space="preserve"> H00008 </t>
  </si>
  <si>
    <t xml:space="preserve"> H00086 </t>
  </si>
  <si>
    <t>Ralo PVC c/ saída 100x53x40mm</t>
  </si>
  <si>
    <t xml:space="preserve"> H00084 </t>
  </si>
  <si>
    <t>Junção simples inv.45 em PVC - JS - 75x75mm (LS)</t>
  </si>
  <si>
    <t xml:space="preserve"> H00085 </t>
  </si>
  <si>
    <t>Curva 45 em PVC - JS - 75mm (LH)</t>
  </si>
  <si>
    <t xml:space="preserve"> H00003 </t>
  </si>
  <si>
    <t>Tubo em PVC - 50mm (LS)</t>
  </si>
  <si>
    <t xml:space="preserve"> H00089 </t>
  </si>
  <si>
    <t>Te longo em PVC - JS - 100x75mm (LS)</t>
  </si>
  <si>
    <t xml:space="preserve"> H00004 </t>
  </si>
  <si>
    <t>Tubo em PVC - 40mm (LS)</t>
  </si>
  <si>
    <t xml:space="preserve"> 00003146 </t>
  </si>
  <si>
    <t>FITA VEDA ROSCA EM ROLOS DE 18 MM X 10 M (L X C)</t>
  </si>
  <si>
    <t xml:space="preserve"> 00006146 </t>
  </si>
  <si>
    <t>SIFAO PLASTICO TIPO COPO PARA TANQUE, 1.1/4 X 1.1/2 "</t>
  </si>
  <si>
    <t xml:space="preserve"> 00000122 </t>
  </si>
  <si>
    <t>ADESIVO PLASTICO PARA PVC, FRASCO COM *850* GR</t>
  </si>
  <si>
    <t xml:space="preserve"> 00038383 </t>
  </si>
  <si>
    <t>LIXA D'AGUA EM FOLHA, GRAO 100</t>
  </si>
  <si>
    <t xml:space="preserve"> 00011741 </t>
  </si>
  <si>
    <t>RALO SIFONADO CILINDRICO, PVC, 100 X 40 MM,  COM GRELHA REDONDA BRANCA</t>
  </si>
  <si>
    <t xml:space="preserve"> 00020083 </t>
  </si>
  <si>
    <t>SOLUCAO PREPARADORA / LIMPADORA PARA PVC, FRASCO COM 1000 CM3</t>
  </si>
  <si>
    <t xml:space="preserve"> 280004 </t>
  </si>
  <si>
    <t>AJUDANTE DE PEDREIRO COM ENCARGOS COMPLEMENTARES</t>
  </si>
  <si>
    <t xml:space="preserve"> H00372 </t>
  </si>
  <si>
    <t>Porta papel higiênico - polipropileno</t>
  </si>
  <si>
    <t xml:space="preserve"> H00308 </t>
  </si>
  <si>
    <t>Porta toalha de papel - polipropileno</t>
  </si>
  <si>
    <t xml:space="preserve"> 00011758 </t>
  </si>
  <si>
    <t>SABONETEIRA PLASTICA TIPO DISPENSER PARA SABONETE LIQUIDO COM RESERVATORIO 800 A 1500 ML</t>
  </si>
  <si>
    <t xml:space="preserve"> 00036794 </t>
  </si>
  <si>
    <t>LAVATORIO DE LOUCA BRANCA, COM COLUNA, DIMENSOES *44 X 35* CM (L X C)</t>
  </si>
  <si>
    <t xml:space="preserve"> 00004351 </t>
  </si>
  <si>
    <t>PARAFUSO NIQUELADO 3 1/2" COM ACABAMENTO CROMADO PARA FIXAR PECA SANITARIA, INCLUI PORCA CEGA, ARRUELA E BUCHA DE NYLON TAMANHO S-8</t>
  </si>
  <si>
    <t xml:space="preserve"> 00037329 </t>
  </si>
  <si>
    <t>REJUNTE EPOXI, QUALQUER COR</t>
  </si>
  <si>
    <t xml:space="preserve"> 00010422 </t>
  </si>
  <si>
    <t>BACIA SANITARIA (VASO) COM CAIXA ACOPLADA, SIFAO APARENTE, DE LOUCA BRANCA (SEM ASSENTO)</t>
  </si>
  <si>
    <t xml:space="preserve"> 00006138 </t>
  </si>
  <si>
    <t>ANEL DE VEDACAO, PVC FLEXIVEL, 100 MM, PARA SAIDA DE BACIA / VASO SANITARIO</t>
  </si>
  <si>
    <t xml:space="preserve"> 00004384 </t>
  </si>
  <si>
    <t>PARAFUSO NIQUELADO COM ACABAMENTO CROMADO PARA FIXAR PECA SANITARIA, INCLUI PORCA CEGA, ARRUELA E BUCHA DE NYLON TAMANHO S-10</t>
  </si>
  <si>
    <t xml:space="preserve"> 00000377 </t>
  </si>
  <si>
    <t>ASSENTO SANITARIO DE PLASTICO, TIPO CONVENCIONAL</t>
  </si>
  <si>
    <t xml:space="preserve"> 00013415 </t>
  </si>
  <si>
    <t>TORNEIRA DE MESA/BANCADA, PARA LAVATORIO, FIXA, METALICA CROMADA, PADRAO POPULAR, 1/2 " OU 3/4 " (REF 1193)</t>
  </si>
  <si>
    <t>Louças e Metais Sanitários</t>
  </si>
  <si>
    <t xml:space="preserve"> 981 </t>
  </si>
  <si>
    <t>Fita veda rosca 18mm m</t>
  </si>
  <si>
    <t xml:space="preserve"> D00068 </t>
  </si>
  <si>
    <t>Parafuso de 1/2"x8"</t>
  </si>
  <si>
    <t xml:space="preserve"> H00034 </t>
  </si>
  <si>
    <t xml:space="preserve"> 2016 </t>
  </si>
  <si>
    <t>Sifão para pia de cozinha ou tanque, DECA ref. 1680.C112, acabamento cromado 1 1/2 x 1 1/2 ou similar. un</t>
  </si>
  <si>
    <t xml:space="preserve"> 2585 </t>
  </si>
  <si>
    <t>Tampo/bancada de granito cinza andorinha, e=2cm m2</t>
  </si>
  <si>
    <t xml:space="preserve"> 7479 </t>
  </si>
  <si>
    <t>Rodopia em granito cinza andorinha, l=10cm, e=2cm, com acabamento aboleado m</t>
  </si>
  <si>
    <t xml:space="preserve"> 9964 </t>
  </si>
  <si>
    <t>Perfil Alumínio, Tubo Retangular 50,80mm x 25,40mm x 1,20mm (0,484kg/m) m</t>
  </si>
  <si>
    <t xml:space="preserve"> 12051 </t>
  </si>
  <si>
    <t>Testeira em granito cinza andorinha, l=4 cm (de topo) - fornecimento e colocação m</t>
  </si>
  <si>
    <t xml:space="preserve"> 12056 </t>
  </si>
  <si>
    <t>Rasgo em bancada de mármore ou granito para colacação de cuba un</t>
  </si>
  <si>
    <t xml:space="preserve"> 14004 </t>
  </si>
  <si>
    <t>Torneira p/ pia cozinha d=1/2" (Linha Max,  Deca, ref.1159-C34 ou similar) un</t>
  </si>
  <si>
    <t xml:space="preserve"> 00001747 </t>
  </si>
  <si>
    <t>CUBA ACO INOX (AISI 304) DE EMBUTIR COM VALVULA DE 3 1/2 ", DE *56 X 33 X 12* CM</t>
  </si>
  <si>
    <t xml:space="preserve"> 00000367 </t>
  </si>
  <si>
    <t>AREIA GROSSA - POSTO JAZIDA/FORNECEDOR (RETIRADO NA JAZIDA, SEM TRANSPORTE)</t>
  </si>
  <si>
    <t xml:space="preserve"> 00001379 </t>
  </si>
  <si>
    <t>CIMENTO PORTLAND COMPOSTO CP II-32</t>
  </si>
  <si>
    <t>ESQV - ESQUADRIAS/FERRAGENS/VIDROS</t>
  </si>
  <si>
    <t xml:space="preserve"> 88629 </t>
  </si>
  <si>
    <t>ARGAMASSA TRAÇO 1:3 (EM VOLUME DE CIMENTO E AREIA MÉDIA ÚMIDA), PREPARO MANUAL. AF_08/2019</t>
  </si>
  <si>
    <t xml:space="preserve"> 00011190 </t>
  </si>
  <si>
    <t>JANELA BASCULANTE, ACO, COM BATENTE/REQUADRO, 60 X 60 CM (SEM VIDROS)</t>
  </si>
  <si>
    <t xml:space="preserve"> 91292 </t>
  </si>
  <si>
    <t>BATENTE PARA PORTA DE MADEIRA, FIXAÇÃO COM ARGAMASSA, PADRÃO POPULAR. FORNECIMENTO E INSTALAÇÃO. AF_12/2019</t>
  </si>
  <si>
    <t xml:space="preserve"> 91299 </t>
  </si>
  <si>
    <t>PORTA DE MADEIRA, TIPO MEXICANA, MACIÇA (PESADA OU SUPERPESADA), 80X210CM, ESPESSURA DE 3,5CM, INCLUSO DOBRADIÇAS - FORNECIMENTO E INSTALAÇÃO. AF_12/2019</t>
  </si>
  <si>
    <t xml:space="preserve"> 91304 </t>
  </si>
  <si>
    <t>FECHADURA DE EMBUTIR COM CILINDRO, EXTERNA, COMPLETA, ACABAMENTO PADRÃO POPULAR, INCLUSO EXECUÇÃO DE FURO - FORNECIMENTO E INSTALAÇÃO. AF_12/2019</t>
  </si>
  <si>
    <t xml:space="preserve"> 100660 </t>
  </si>
  <si>
    <t>ALIZAR DE 5X1,5CM PARA PORTA FIXADO COM PREGOS, PADRÃO POPULAR - FORNECIMENTO E INSTALAÇÃO. AF_12/2019</t>
  </si>
  <si>
    <t>Esquadrias de Alumínio</t>
  </si>
  <si>
    <t xml:space="preserve"> 1903 </t>
  </si>
  <si>
    <t>Argamassa cimento e areia traço t-1 (1:3) - 1 saco cimento 50kg / 3 padiolas areia dim. 0.35 x 0.45 x 0.23 m - Confecção mecânica e transporte</t>
  </si>
  <si>
    <t xml:space="preserve"> 12797 </t>
  </si>
  <si>
    <t>Porta ou janela em alumínio, cor N/P/B,tipo veneziana, de abrir ou correr, completa inclusive caixilhos, dobradiças ou roldanas e fechadura m2</t>
  </si>
  <si>
    <t>VIDRACEIRO COM ENCARGOS COMPLEMENTARES</t>
  </si>
  <si>
    <t xml:space="preserve"> 00001213 </t>
  </si>
  <si>
    <t>CARPINTEIRO DE FORMAS (HORISTA)</t>
  </si>
  <si>
    <t xml:space="preserve"> 110248 </t>
  </si>
  <si>
    <t>Argamassa de cimento e areia no traço 1:3</t>
  </si>
  <si>
    <t xml:space="preserve"> 110764 </t>
  </si>
  <si>
    <t>Argamassa de cimento,areia e adit. plast. 1:6</t>
  </si>
  <si>
    <t>REVE - REVESTIMENTO E TRATAMENTO DE SUPERFÍCIES</t>
  </si>
  <si>
    <t xml:space="preserve"> 88256 </t>
  </si>
  <si>
    <t>AZULEJISTA OU LADRILHISTA COM ENCARGOS COMPLEMENTARES</t>
  </si>
  <si>
    <t xml:space="preserve"> 00001381 </t>
  </si>
  <si>
    <t>ARGAMASSA COLANTE AC I PARA CERAMICAS</t>
  </si>
  <si>
    <t xml:space="preserve"> 00000536 </t>
  </si>
  <si>
    <t>REVESTIMENTO EM CERAMICA ESMALTADA EXTRA, PEI MENOR OU IGUAL A 3, FORMATO MENOR OU IGUAL A 2025 CM2</t>
  </si>
  <si>
    <t xml:space="preserve"> 00034357 </t>
  </si>
  <si>
    <t>REJUNTE CIMENTICIO, QUALQUER COR</t>
  </si>
  <si>
    <t>PISO - PISOS</t>
  </si>
  <si>
    <t xml:space="preserve"> 87301 </t>
  </si>
  <si>
    <t>ARGAMASSA TRAÇO 1:4 (EM VOLUME DE CIMENTO E AREIA MÉDIA ÚMIDA) PARA CONTRAPISO, PREPARO MECÂNICO COM BETONEIRA 400 L. AF_08/2019</t>
  </si>
  <si>
    <t xml:space="preserve"> 00038545 </t>
  </si>
  <si>
    <t>MANTA DE POLIETILENO EXPANDIDO (PEBD), E = 5 MM</t>
  </si>
  <si>
    <t xml:space="preserve"> 00010931 </t>
  </si>
  <si>
    <t>TELA DE ARAME GALVANIZADA, HEXAGONAL, FIO 0,56 MM (24 BWG), MALHA 1/2", H = 1 M</t>
  </si>
  <si>
    <t xml:space="preserve"> 00001287 </t>
  </si>
  <si>
    <t>PISO EM CERAMICA ESMALTADA EXTRA, PEI MAIOR OU IGUAL A 4, FORMATO MENOR OU IGUAL A 2025 CM2</t>
  </si>
  <si>
    <t>PINT - PINTURAS</t>
  </si>
  <si>
    <t xml:space="preserve"> 88310 </t>
  </si>
  <si>
    <t>PINTOR COM ENCARGOS COMPLEMENTARES</t>
  </si>
  <si>
    <t xml:space="preserve"> 00003767 </t>
  </si>
  <si>
    <t>LIXA EM FOLHA PARA PAREDE OU MADEIRA, NUMERO 120, COR VERMELHA</t>
  </si>
  <si>
    <t xml:space="preserve"> 00043626 </t>
  </si>
  <si>
    <t>MASSA CORRIDA PARA SUPERFICIES DE AMBIENTES INTERNOS</t>
  </si>
  <si>
    <t xml:space="preserve"> 00007356 </t>
  </si>
  <si>
    <t>TINTA LATEX ACRILICA PREMIUM, COR BRANCO FOSCO</t>
  </si>
  <si>
    <t xml:space="preserve"> 00005318 </t>
  </si>
  <si>
    <t>DILUENTE AGUARRAS</t>
  </si>
  <si>
    <t xml:space="preserve"> 00007288 </t>
  </si>
  <si>
    <t>TINTA ESMALTE SINTETICO PREMIUM FOSCO</t>
  </si>
  <si>
    <t xml:space="preserve"> 00043649 </t>
  </si>
  <si>
    <t>TINTA ESMALTE BASE AGUA PREMIUM ACETINADO</t>
  </si>
  <si>
    <t xml:space="preserve"> 94964 </t>
  </si>
  <si>
    <t>CONCRETO FCK = 20MPA, TRAÇO 1:2,7:3 (EM MASSA SECA DE CIMENTO/ AREIA MÉDIA/ BRITA 1) - PREPARO MECÂNICO COM BETONEIRA 400 L. AF_05/2021</t>
  </si>
  <si>
    <t>FUES - FUNDAÇÕES E ESTRUTURAS</t>
  </si>
  <si>
    <t xml:space="preserve"> 00002692 </t>
  </si>
  <si>
    <t>DESMOLDANTE PROTETOR PARA FORMAS DE MADEIRA, DE BASE OLEOSA EMULSIONADA EM AGUA</t>
  </si>
  <si>
    <t xml:space="preserve"> 00005068 </t>
  </si>
  <si>
    <t>PREGO DE ACO POLIDO COM CABECA 17 X 21 (2 X 11)</t>
  </si>
  <si>
    <t xml:space="preserve"> 00004509 </t>
  </si>
  <si>
    <t>SARRAFO *2,5 X 10* CM EM PINUS, MISTA OU EQUIVALENTE DA REGIAO - BRUTA</t>
  </si>
  <si>
    <t xml:space="preserve"> 00004517 </t>
  </si>
  <si>
    <t>SARRAFO *2,5 X 7,5* CM EM PINUS, MISTA OU EQUIVALENTE DA REGIAO - BRUTA</t>
  </si>
  <si>
    <t xml:space="preserve"> J00001 </t>
  </si>
  <si>
    <t>Aterro arenoso</t>
  </si>
  <si>
    <t xml:space="preserve"> M00006 </t>
  </si>
  <si>
    <t>Compactador de solo CM-13</t>
  </si>
  <si>
    <t>Equipamento</t>
  </si>
  <si>
    <t>Hp</t>
  </si>
  <si>
    <t xml:space="preserve"> D00467 </t>
  </si>
  <si>
    <t xml:space="preserve"> D00419 </t>
  </si>
  <si>
    <t>Extintor de incêndio ABC - 6Kg</t>
  </si>
  <si>
    <t>PARE - PAREDES/PAINEIS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</si>
  <si>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</si>
  <si>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</si>
  <si>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00037395 </t>
  </si>
  <si>
    <t>PINO DE ACO COM FURO, HASTE = 27 MM (ACAO DIRETA)</t>
  </si>
  <si>
    <t>CENTO</t>
  </si>
  <si>
    <t>ASTU - ASSENTAMENTO DE TUBOS E PECAS</t>
  </si>
  <si>
    <t xml:space="preserve"> 102179 </t>
  </si>
  <si>
    <t>INSTALAÇÃO DE VIDRO TEMPERADO, E = 6 MM, ENCAIXADO EM PERFIL U. AF_01/2021_PS</t>
  </si>
  <si>
    <t xml:space="preserve"> 00034360 </t>
  </si>
  <si>
    <t>PERFIL DE ALUMINIO ANODIZADO</t>
  </si>
  <si>
    <t xml:space="preserve"> 00004376 </t>
  </si>
  <si>
    <t>BUCHA DE NYLON SEM ABA S8</t>
  </si>
  <si>
    <t xml:space="preserve"> 00004356 </t>
  </si>
  <si>
    <t>PARAFUSO DE ACO ZINCADO COM ROSCA SOBERBA, CABECA CHATA E FENDA SIMPLES, DIAMETRO 4,8 MM, COMPRIMENTO 45 MM</t>
  </si>
  <si>
    <t xml:space="preserve"> 030010 </t>
  </si>
  <si>
    <t>Escavação manual ate 1.50m de profundidade</t>
  </si>
  <si>
    <t xml:space="preserve"> 040025 </t>
  </si>
  <si>
    <t>Fundação corrida com seixo</t>
  </si>
  <si>
    <t xml:space="preserve"> 110141 </t>
  </si>
  <si>
    <t>Argamassa de cimento e areia 1:4</t>
  </si>
  <si>
    <t>Valor  Unit</t>
  </si>
  <si>
    <t>Peso Acumulado (%)</t>
  </si>
  <si>
    <t>18,20</t>
  </si>
  <si>
    <t>1.886,59</t>
  </si>
  <si>
    <t>86,23</t>
  </si>
  <si>
    <t>11,89</t>
  </si>
  <si>
    <t>115,13</t>
  </si>
  <si>
    <t>8,0</t>
  </si>
  <si>
    <t>1.937,59</t>
  </si>
  <si>
    <t>5,25</t>
  </si>
  <si>
    <t>63,12</t>
  </si>
  <si>
    <t>71,01</t>
  </si>
  <si>
    <t>21,86</t>
  </si>
  <si>
    <t>20,30</t>
  </si>
  <si>
    <t>1,40</t>
  </si>
  <si>
    <t>14,0</t>
  </si>
  <si>
    <t>2,0</t>
  </si>
  <si>
    <t>38,86</t>
  </si>
  <si>
    <t>1,21</t>
  </si>
  <si>
    <t>6,96</t>
  </si>
  <si>
    <t>1.119,53</t>
  </si>
  <si>
    <t>405,13</t>
  </si>
  <si>
    <t>57,17</t>
  </si>
  <si>
    <t>64,91</t>
  </si>
  <si>
    <t>6,0</t>
  </si>
  <si>
    <t>1.102,28</t>
  </si>
  <si>
    <t>7,75</t>
  </si>
  <si>
    <t>10,0</t>
  </si>
  <si>
    <t>600,85</t>
  </si>
  <si>
    <t>0,72</t>
  </si>
  <si>
    <t>89,64</t>
  </si>
  <si>
    <t>73,58</t>
  </si>
  <si>
    <t>0,65</t>
  </si>
  <si>
    <t>9,0</t>
  </si>
  <si>
    <t>548,74</t>
  </si>
  <si>
    <t>4.938,66</t>
  </si>
  <si>
    <t>87,50</t>
  </si>
  <si>
    <t>23,0</t>
  </si>
  <si>
    <t>0,45</t>
  </si>
  <si>
    <t>0,43</t>
  </si>
  <si>
    <t>0,42</t>
  </si>
  <si>
    <t>4,0</t>
  </si>
  <si>
    <t>795,63</t>
  </si>
  <si>
    <t>51,19</t>
  </si>
  <si>
    <t>1,0</t>
  </si>
  <si>
    <t>3.057,37</t>
  </si>
  <si>
    <t>10,30</t>
  </si>
  <si>
    <t>0,24</t>
  </si>
  <si>
    <t>79,93</t>
  </si>
  <si>
    <t>93,47</t>
  </si>
  <si>
    <t>0,21</t>
  </si>
  <si>
    <t>388,54</t>
  </si>
  <si>
    <t>80,69</t>
  </si>
  <si>
    <t>0,20</t>
  </si>
  <si>
    <t>16,60</t>
  </si>
  <si>
    <t>4,34</t>
  </si>
  <si>
    <t>58,58</t>
  </si>
  <si>
    <t>33,26</t>
  </si>
  <si>
    <t>20,14</t>
  </si>
  <si>
    <t>0,16</t>
  </si>
  <si>
    <t>73,38</t>
  </si>
  <si>
    <t>12,45</t>
  </si>
  <si>
    <t>1.016,62</t>
  </si>
  <si>
    <t>15,0</t>
  </si>
  <si>
    <t>79,48</t>
  </si>
  <si>
    <t>0,15</t>
  </si>
  <si>
    <t>0,14</t>
  </si>
  <si>
    <t>7,0</t>
  </si>
  <si>
    <t>0,13</t>
  </si>
  <si>
    <t>29,60</t>
  </si>
  <si>
    <t>3,45</t>
  </si>
  <si>
    <t>0,12</t>
  </si>
  <si>
    <t>122,04</t>
  </si>
  <si>
    <t>0,11</t>
  </si>
  <si>
    <t>0,10</t>
  </si>
  <si>
    <t>45,03</t>
  </si>
  <si>
    <t>50,22</t>
  </si>
  <si>
    <t>0,09</t>
  </si>
  <si>
    <t>12,0</t>
  </si>
  <si>
    <t>31,97</t>
  </si>
  <si>
    <t>70,83</t>
  </si>
  <si>
    <t>0,08</t>
  </si>
  <si>
    <t>37,19</t>
  </si>
  <si>
    <t>548,24</t>
  </si>
  <si>
    <t>0,07</t>
  </si>
  <si>
    <t>65,32</t>
  </si>
  <si>
    <t>47,68</t>
  </si>
  <si>
    <t>0,06</t>
  </si>
  <si>
    <t>0,05</t>
  </si>
  <si>
    <t>6,11</t>
  </si>
  <si>
    <t>5,0</t>
  </si>
  <si>
    <t>63,92</t>
  </si>
  <si>
    <t>319,60</t>
  </si>
  <si>
    <t>0,04</t>
  </si>
  <si>
    <t>53,09</t>
  </si>
  <si>
    <t>0,03</t>
  </si>
  <si>
    <t>3,0</t>
  </si>
  <si>
    <t>80,31</t>
  </si>
  <si>
    <t>17,01</t>
  </si>
  <si>
    <t>10,06</t>
  </si>
  <si>
    <t>15,98</t>
  </si>
  <si>
    <t>30,25</t>
  </si>
  <si>
    <t>0,02</t>
  </si>
  <si>
    <t>30,05</t>
  </si>
  <si>
    <t>4,58</t>
  </si>
  <si>
    <t>99,76</t>
  </si>
  <si>
    <t>99,78</t>
  </si>
  <si>
    <t>64,48</t>
  </si>
  <si>
    <t>128,96</t>
  </si>
  <si>
    <t>1,28</t>
  </si>
  <si>
    <t>28,04</t>
  </si>
  <si>
    <t>0,01</t>
  </si>
  <si>
    <t>99,87</t>
  </si>
  <si>
    <t>99,88</t>
  </si>
  <si>
    <t>88,32</t>
  </si>
  <si>
    <t>99,92</t>
  </si>
  <si>
    <t>99,93</t>
  </si>
  <si>
    <t>23,98</t>
  </si>
  <si>
    <t>99,94</t>
  </si>
  <si>
    <t>7,12</t>
  </si>
  <si>
    <t>64,08</t>
  </si>
  <si>
    <t>99,95</t>
  </si>
  <si>
    <t>99,96</t>
  </si>
  <si>
    <t>99,97</t>
  </si>
  <si>
    <t>99,98</t>
  </si>
  <si>
    <t>99,99</t>
  </si>
  <si>
    <t>29,44</t>
  </si>
  <si>
    <t>0,00</t>
  </si>
  <si>
    <t>100,00</t>
  </si>
  <si>
    <t>9,88</t>
  </si>
  <si>
    <t>Quantidade</t>
  </si>
  <si>
    <t>Valor  Unitário</t>
  </si>
  <si>
    <t>Peso</t>
  </si>
  <si>
    <t>Peso Acumulado</t>
  </si>
  <si>
    <t>Operativa</t>
  </si>
  <si>
    <t>Improdutiva</t>
  </si>
  <si>
    <t>Geral</t>
  </si>
  <si>
    <t xml:space="preserve"> 4750 </t>
  </si>
  <si>
    <t>PEDREIRO</t>
  </si>
  <si>
    <t xml:space="preserve"> 6111 </t>
  </si>
  <si>
    <t>SERVENTE</t>
  </si>
  <si>
    <t>1.545,84</t>
  </si>
  <si>
    <t>13,64</t>
  </si>
  <si>
    <t xml:space="preserve"> 37370 </t>
  </si>
  <si>
    <t>ALIMENTACAO - HORISTA (ENCARGOS COMPLEMENTARES) (COLETADO CAIXA)</t>
  </si>
  <si>
    <t>3,64</t>
  </si>
  <si>
    <t xml:space="preserve"> 00004783 </t>
  </si>
  <si>
    <t>PINTOR (HORISTA)</t>
  </si>
  <si>
    <t>18,83</t>
  </si>
  <si>
    <t>34,30</t>
  </si>
  <si>
    <t xml:space="preserve"> J00003 </t>
  </si>
  <si>
    <t>Cimento</t>
  </si>
  <si>
    <t>SC</t>
  </si>
  <si>
    <t xml:space="preserve"> 00037370 </t>
  </si>
  <si>
    <t>ALIMENTACAO - HORISTA (COLETADO CAIXA)</t>
  </si>
  <si>
    <t>Outros</t>
  </si>
  <si>
    <t xml:space="preserve"> D00036 </t>
  </si>
  <si>
    <t>Tijolo de barro 14x19x9</t>
  </si>
  <si>
    <t>51,46</t>
  </si>
  <si>
    <t xml:space="preserve"> 6127 </t>
  </si>
  <si>
    <t>AJUDANTE DE PEDREIRO</t>
  </si>
  <si>
    <t xml:space="preserve"> 00004998 </t>
  </si>
  <si>
    <t>PORTA DE MADEIRA-DE-LEI TIPO MEXICANA SEM EMENDA (ANGELIM OU EQUIVALENTE REGIONAL), E = *3,5* CM</t>
  </si>
  <si>
    <t>724,03</t>
  </si>
  <si>
    <t>1,41</t>
  </si>
  <si>
    <t xml:space="preserve"> 00012869 </t>
  </si>
  <si>
    <t>TELHADOR (HORISTA)</t>
  </si>
  <si>
    <t>18,58</t>
  </si>
  <si>
    <t>51,39</t>
  </si>
  <si>
    <t>3,10</t>
  </si>
  <si>
    <t xml:space="preserve"> 00010505 </t>
  </si>
  <si>
    <t>VIDRO TEMPERADO INCOLOR E = 6 MM, SEM COLOCACAO</t>
  </si>
  <si>
    <t>385,46</t>
  </si>
  <si>
    <t xml:space="preserve"> 37371 </t>
  </si>
  <si>
    <t>TRANSPORTE - HORISTA (ENCARGOS COMPLEMENTARES) (COLETADO CAIXA)</t>
  </si>
  <si>
    <t>1,17</t>
  </si>
  <si>
    <t>2,0000000</t>
  </si>
  <si>
    <t xml:space="preserve"> 37372 </t>
  </si>
  <si>
    <t>EXAMES - HORISTA (ENCARGOS COMPLEMENTARES) (COLETADO CAIXA)</t>
  </si>
  <si>
    <t>1,04</t>
  </si>
  <si>
    <t>3,09</t>
  </si>
  <si>
    <t xml:space="preserve"> 1214 </t>
  </si>
  <si>
    <t>CARPINTEIRO</t>
  </si>
  <si>
    <t xml:space="preserve"> J00005 </t>
  </si>
  <si>
    <t>Areia</t>
  </si>
  <si>
    <t xml:space="preserve"> 00037371 </t>
  </si>
  <si>
    <t>TRANSPORTE - HORISTA (COLETADO CAIXA)</t>
  </si>
  <si>
    <t>Serviços</t>
  </si>
  <si>
    <t xml:space="preserve"> J00007 </t>
  </si>
  <si>
    <t>Seixo lavado</t>
  </si>
  <si>
    <t>GL</t>
  </si>
  <si>
    <t xml:space="preserve"> 00037372 </t>
  </si>
  <si>
    <t>EXAMES - HORISTA (COLETADO CAIXA)</t>
  </si>
  <si>
    <t>0,78%</t>
  </si>
  <si>
    <t xml:space="preserve"> 4783 </t>
  </si>
  <si>
    <t>PINTOR</t>
  </si>
  <si>
    <t xml:space="preserve"> D00425 </t>
  </si>
  <si>
    <t>Aço CA 50/60 -  Preço médio</t>
  </si>
  <si>
    <t xml:space="preserve"> 00004760 </t>
  </si>
  <si>
    <t>AZULEJISTA OU LADRILHEIRO (HORISTA)</t>
  </si>
  <si>
    <t xml:space="preserve"> 43489 </t>
  </si>
  <si>
    <t>EPI - FAMILIA PEDREIRO - HORISTA (ENCARGOS COMPLEMENTARES - COLETADO CAIXA)</t>
  </si>
  <si>
    <t>10,0000000</t>
  </si>
  <si>
    <t>481,58</t>
  </si>
  <si>
    <t xml:space="preserve"> 2696 </t>
  </si>
  <si>
    <t>ENCANADOR OU BOMBEIRO HIDRAULICO</t>
  </si>
  <si>
    <t xml:space="preserve"> 00000247 </t>
  </si>
  <si>
    <t>AJUDANTE DE ELETRICISTA (HORISTA)</t>
  </si>
  <si>
    <t>14,11</t>
  </si>
  <si>
    <t>29,17</t>
  </si>
  <si>
    <t xml:space="preserve"> 43491 </t>
  </si>
  <si>
    <t>EPI - FAMILIA SERVENTE - HORISTA (ENCARGOS COMPLEMENTARES - COLETADO CAIXA)</t>
  </si>
  <si>
    <t>1,48</t>
  </si>
  <si>
    <t>22,33</t>
  </si>
  <si>
    <t>109,49</t>
  </si>
  <si>
    <t>0,46%</t>
  </si>
  <si>
    <t xml:space="preserve"> 43465 </t>
  </si>
  <si>
    <t>FERRAMENTAS - FAMILIA PEDREIRO - HORISTA (ENCARGOS COMPLEMENTARES - COLETADO CAIXA)</t>
  </si>
  <si>
    <t>0,95</t>
  </si>
  <si>
    <t>0,44%</t>
  </si>
  <si>
    <t xml:space="preserve"> 246 </t>
  </si>
  <si>
    <t>AUXILIAR DE ENCANADOR OU BOMBEIRO HIDRAULICO</t>
  </si>
  <si>
    <t xml:space="preserve"> 00000370 </t>
  </si>
  <si>
    <t>AREIA MEDIA - POSTO JAZIDA/FORNECEDOR (RETIRADO NA JAZIDA, SEM TRANSPORTE)</t>
  </si>
  <si>
    <t>115,93</t>
  </si>
  <si>
    <t>3,99</t>
  </si>
  <si>
    <t>0,40%</t>
  </si>
  <si>
    <t>4,0000000</t>
  </si>
  <si>
    <t>753,45</t>
  </si>
  <si>
    <t xml:space="preserve"> 6117 </t>
  </si>
  <si>
    <t>CARPINTEIRO AUXILIAR</t>
  </si>
  <si>
    <t>21,0000000</t>
  </si>
  <si>
    <t>3,42</t>
  </si>
  <si>
    <t>0,37%</t>
  </si>
  <si>
    <t>52,88</t>
  </si>
  <si>
    <t>0,36%</t>
  </si>
  <si>
    <t>1,06</t>
  </si>
  <si>
    <t>0,35%</t>
  </si>
  <si>
    <t xml:space="preserve"> 00043490 </t>
  </si>
  <si>
    <t>EPI - FAMILIA PINTOR - HORISTA (ENCARGOS COMPLEMENTARES - COLETADO CAIXA)</t>
  </si>
  <si>
    <t>1,93</t>
  </si>
  <si>
    <t>0,34%</t>
  </si>
  <si>
    <t xml:space="preserve"> 00043466 </t>
  </si>
  <si>
    <t>FERRAMENTAS - FAMILIA PINTOR - HORISTA (ENCARGOS COMPLEMENTARES - COLETADO CAIXA)</t>
  </si>
  <si>
    <t>1,90</t>
  </si>
  <si>
    <t xml:space="preserve"> 00043491 </t>
  </si>
  <si>
    <t>0,32%</t>
  </si>
  <si>
    <t xml:space="preserve"> D00453 </t>
  </si>
  <si>
    <t>Caixa Coletora</t>
  </si>
  <si>
    <t>0,31%</t>
  </si>
  <si>
    <t>11,03</t>
  </si>
  <si>
    <t>0,29%</t>
  </si>
  <si>
    <t>8,0000000</t>
  </si>
  <si>
    <t>0,28%</t>
  </si>
  <si>
    <t xml:space="preserve"> 00038101 </t>
  </si>
  <si>
    <t>TOMADA 2P+T 10A, 250V  (APENAS MODULO)</t>
  </si>
  <si>
    <t>10,56</t>
  </si>
  <si>
    <t xml:space="preserve"> 43467 </t>
  </si>
  <si>
    <t>FERRAMENTAS - FAMILIA SERVENTE - HORISTA (ENCARGOS COMPLEMENTARES - COLETADO CAIXA)</t>
  </si>
  <si>
    <t>13,79</t>
  </si>
  <si>
    <t>0,22%</t>
  </si>
  <si>
    <t xml:space="preserve"> 00001106 </t>
  </si>
  <si>
    <t>CAL HIDRATADA CH-I PARA ARGAMASSAS</t>
  </si>
  <si>
    <t>2,57</t>
  </si>
  <si>
    <t xml:space="preserve"> 00001214 </t>
  </si>
  <si>
    <t>CARPINTEIRO DE ESQUADRIAS (HORISTA)</t>
  </si>
  <si>
    <t>17,72</t>
  </si>
  <si>
    <t xml:space="preserve"> 00010489 </t>
  </si>
  <si>
    <t>VIDRACEIRO (HORISTA)</t>
  </si>
  <si>
    <t>18,56</t>
  </si>
  <si>
    <t>0,21%</t>
  </si>
  <si>
    <t xml:space="preserve"> 00037666 </t>
  </si>
  <si>
    <t>OPERADOR DE BETONEIRA ESTACIONARIA / MISTURADOR</t>
  </si>
  <si>
    <t>16,43</t>
  </si>
  <si>
    <t xml:space="preserve"> 00002432 </t>
  </si>
  <si>
    <t>DOBRADICA EM ACO/FERRO, 3 1/2" X  3", E= 1,9  A 2 MM, COM ANEL,  CROMADO OU ZINCADO, TAMPA BOLA, COM PARAFUSOS</t>
  </si>
  <si>
    <t>37,26</t>
  </si>
  <si>
    <t>0,19%</t>
  </si>
  <si>
    <t xml:space="preserve"> 00043483 </t>
  </si>
  <si>
    <t>EPI - FAMILIA CARPINTEIRO DE FORMAS - HORISTA (ENCARGOS COMPLEMENTARES - COLETADO CAIXA)</t>
  </si>
  <si>
    <t>1,62</t>
  </si>
  <si>
    <t xml:space="preserve"> 00043489 </t>
  </si>
  <si>
    <t>42,93</t>
  </si>
  <si>
    <t xml:space="preserve"> 00004253 </t>
  </si>
  <si>
    <t>OPERADOR DE GUINCHO OU GUINCHEIRO</t>
  </si>
  <si>
    <t>17,81</t>
  </si>
  <si>
    <t>0,16%</t>
  </si>
  <si>
    <t xml:space="preserve"> 00043467 </t>
  </si>
  <si>
    <t>0,15%</t>
  </si>
  <si>
    <t xml:space="preserve"> 00000184 </t>
  </si>
  <si>
    <t>BATENTE / PORTAL / ADUELA / MARCO EM MADEIRA MACICA COM REBAIXO, E = *3* CM, L = *14* CM, PARA PORTAS DE  GIRO DE *60 CM A 120* CM  X *210* CM, PINUS / EUCALIPTO / VIROLA OU EQUIVALENTE DA REGIAO (NAO INCLUI ALIZARES)</t>
  </si>
  <si>
    <t>JG</t>
  </si>
  <si>
    <t>87,75</t>
  </si>
  <si>
    <t>24,33</t>
  </si>
  <si>
    <t>5,86</t>
  </si>
  <si>
    <t>63,57</t>
  </si>
  <si>
    <t>0,14%</t>
  </si>
  <si>
    <t xml:space="preserve"> 00003080 </t>
  </si>
  <si>
    <t>FECHADURA ESPELHO PARA PORTA EXTERNA, EM ACO INOX (MAQUINA, TESTA E CONTRA-TESTA) E EM ZAMAC (MACANETA, LINGUETA E TRINCOS) COM ACABAMENTO CROMADO, MAQUINA DE 40 MM, INCLUINDO CHAVE TIPO CILINDRO</t>
  </si>
  <si>
    <t>CJ</t>
  </si>
  <si>
    <t>81,92</t>
  </si>
  <si>
    <t>15,0000000</t>
  </si>
  <si>
    <t>70,07</t>
  </si>
  <si>
    <t xml:space="preserve"> 00004721 </t>
  </si>
  <si>
    <t>PEDRA BRITADA N. 1 (9,5 a 19 MM) POSTO PEDREIRA/FORNECEDOR, SEM FRETE</t>
  </si>
  <si>
    <t>189,09</t>
  </si>
  <si>
    <t>1,0000000</t>
  </si>
  <si>
    <t>0,13%</t>
  </si>
  <si>
    <t>294,99</t>
  </si>
  <si>
    <t>119,0000000</t>
  </si>
  <si>
    <t>8,21</t>
  </si>
  <si>
    <t xml:space="preserve"> 43483 </t>
  </si>
  <si>
    <t>6,27</t>
  </si>
  <si>
    <t xml:space="preserve"> 00043465 </t>
  </si>
  <si>
    <t>0,12%</t>
  </si>
  <si>
    <t>7,0000000</t>
  </si>
  <si>
    <t>0,11%</t>
  </si>
  <si>
    <t>13,55</t>
  </si>
  <si>
    <t>205,32</t>
  </si>
  <si>
    <t xml:space="preserve"> 00043484 </t>
  </si>
  <si>
    <t>EPI - FAMILIA ELETRICISTA - HORISTA (ENCARGOS COMPLEMENTARES - COLETADO CAIXA)</t>
  </si>
  <si>
    <t>1,37</t>
  </si>
  <si>
    <t>0,10%</t>
  </si>
  <si>
    <t>111,42</t>
  </si>
  <si>
    <t>6,0000000</t>
  </si>
  <si>
    <t xml:space="preserve"> 378 </t>
  </si>
  <si>
    <t>ARMADOR</t>
  </si>
  <si>
    <t>0,09%</t>
  </si>
  <si>
    <t>10,17</t>
  </si>
  <si>
    <t>0,08%</t>
  </si>
  <si>
    <t>14,0000000</t>
  </si>
  <si>
    <t>45,08</t>
  </si>
  <si>
    <t>31,44</t>
  </si>
  <si>
    <t>297,99</t>
  </si>
  <si>
    <t>595,98</t>
  </si>
  <si>
    <t xml:space="preserve"> 43490 </t>
  </si>
  <si>
    <t xml:space="preserve"> 43466 </t>
  </si>
  <si>
    <t xml:space="preserve"> 00006117 </t>
  </si>
  <si>
    <t>CARPINTEIRO AUXILIAR (HORISTA)</t>
  </si>
  <si>
    <t xml:space="preserve"> 00043460 </t>
  </si>
  <si>
    <t>FERRAMENTAS - FAMILIA ELETRICISTA - HORISTA (ENCARGOS COMPLEMENTARES - COLETADO CAIXA)</t>
  </si>
  <si>
    <t>1,00</t>
  </si>
  <si>
    <t>23,31</t>
  </si>
  <si>
    <t>0,07%</t>
  </si>
  <si>
    <t xml:space="preserve"> D00082 </t>
  </si>
  <si>
    <t>Prego 2"x11</t>
  </si>
  <si>
    <t xml:space="preserve"> 43485 </t>
  </si>
  <si>
    <t>EPI - FAMILIA ENCANADOR - HORISTA (ENCARGOS COMPLEMENTARES - COLETADO CAIXA)</t>
  </si>
  <si>
    <t xml:space="preserve"> 00038094 </t>
  </si>
  <si>
    <t>ESPELHO / PLACA DE 3 POSTOS 4" X 2", PARA INSTALACAO DE TOMADAS E INTERRUPTORES</t>
  </si>
  <si>
    <t>3,92</t>
  </si>
  <si>
    <t xml:space="preserve"> 37373 </t>
  </si>
  <si>
    <t>SEGURO - HORISTA (ENCARGOS COMPLEMENTARES) (COLETADO CAIXA)</t>
  </si>
  <si>
    <t xml:space="preserve"> 00038112 </t>
  </si>
  <si>
    <t>INTERRUPTOR SIMPLES 10A, 250V (APENAS MODULO)</t>
  </si>
  <si>
    <t>9,28</t>
  </si>
  <si>
    <t>511,60</t>
  </si>
  <si>
    <t xml:space="preserve"> D00349 </t>
  </si>
  <si>
    <t>Aditivo plastificante</t>
  </si>
  <si>
    <t xml:space="preserve"> 00043459 </t>
  </si>
  <si>
    <t>FERRAMENTAS - FAMILIA CARPINTEIRO DE FORMAS - HORISTA (ENCARGOS COMPLEMENTARES - COLETADO CAIXA)</t>
  </si>
  <si>
    <t>0,57</t>
  </si>
  <si>
    <t>0,06%</t>
  </si>
  <si>
    <t>16,0000000</t>
  </si>
  <si>
    <t>30,51</t>
  </si>
  <si>
    <t>40,79</t>
  </si>
  <si>
    <t xml:space="preserve"> 00044474 </t>
  </si>
  <si>
    <t>GUINDASTE HIDRAULICO AUTOPROPELIDO, COM LANCA TELESCOPICA 40 M, CAPACIDADE MAXIMA 60 T, POTENCIA 260 KW, TRACAO  6 X 6</t>
  </si>
  <si>
    <t>3.578.392,45</t>
  </si>
  <si>
    <t xml:space="preserve"> 00020007 </t>
  </si>
  <si>
    <t>GUARNICAO / ALIZAR / VISTA LISA EM MADEIRA MACICA, PARA PORTA , E = *1* CM, L = *5* CM,  PINUS /EUCALIPTO / VIROLA OU EQUIVALENTE DA REGIAO</t>
  </si>
  <si>
    <t>3,06</t>
  </si>
  <si>
    <t>30,56</t>
  </si>
  <si>
    <t>1,9600000</t>
  </si>
  <si>
    <t>0,05%</t>
  </si>
  <si>
    <t xml:space="preserve"> 00037373 </t>
  </si>
  <si>
    <t>SEGURO - HORISTA (COLETADO CAIXA)</t>
  </si>
  <si>
    <t>Taxas</t>
  </si>
  <si>
    <t>9,0000000</t>
  </si>
  <si>
    <t xml:space="preserve"> H00062 </t>
  </si>
  <si>
    <t>Sumidouro cap=10 pessoas</t>
  </si>
  <si>
    <t>0,3500000</t>
  </si>
  <si>
    <t>117,44</t>
  </si>
  <si>
    <t xml:space="preserve"> D00043 </t>
  </si>
  <si>
    <t>Arame recozido No. 18</t>
  </si>
  <si>
    <t>19,49</t>
  </si>
  <si>
    <t>2,62</t>
  </si>
  <si>
    <t xml:space="preserve"> 00039961 </t>
  </si>
  <si>
    <t>SILICONE ACETICO USO GERAL INCOLOR 280 G</t>
  </si>
  <si>
    <t>33,84</t>
  </si>
  <si>
    <t xml:space="preserve"> 43459 </t>
  </si>
  <si>
    <t>0,04%</t>
  </si>
  <si>
    <t>29,84</t>
  </si>
  <si>
    <t xml:space="preserve"> 00039432 </t>
  </si>
  <si>
    <t>FITA DE PAPEL REFORCADA COM LAMINA DE METAL PARA REFORCO DE CANTOS DE CHAPA DE GESSO PARA DRYWALL</t>
  </si>
  <si>
    <t>3,72</t>
  </si>
  <si>
    <t xml:space="preserve"> H00061 </t>
  </si>
  <si>
    <t>Fossa septica cap= 10 pessoas</t>
  </si>
  <si>
    <t>7,30</t>
  </si>
  <si>
    <t>45,53</t>
  </si>
  <si>
    <t xml:space="preserve"> 00038099 </t>
  </si>
  <si>
    <t>SUPORTE DE FIXACAO PARA ESPELHO / PLACA 4" X 2", PARA 3 MODULOS, PARA INSTALACAO DE TOMADAS E INTERRUPTORES (SOMENTE SUPORTE)</t>
  </si>
  <si>
    <t>2,03</t>
  </si>
  <si>
    <t>5,0000000</t>
  </si>
  <si>
    <t>54,16</t>
  </si>
  <si>
    <t>23,0000000</t>
  </si>
  <si>
    <t>11,09</t>
  </si>
  <si>
    <t>0,03%</t>
  </si>
  <si>
    <t>95,67%</t>
  </si>
  <si>
    <t xml:space="preserve"> 2436 </t>
  </si>
  <si>
    <t>ELETRICISTA</t>
  </si>
  <si>
    <t>3,0000000</t>
  </si>
  <si>
    <t>77,88</t>
  </si>
  <si>
    <t>6,95</t>
  </si>
  <si>
    <t>232,73</t>
  </si>
  <si>
    <t>0,7000000</t>
  </si>
  <si>
    <t>11,4800000</t>
  </si>
  <si>
    <t xml:space="preserve"> 00004718 </t>
  </si>
  <si>
    <t>PEDRA BRITADA N. 2 (19 A 38 MM) POSTO PEDREIRA/FORNECEDOR, SEM FRETE</t>
  </si>
  <si>
    <t>190,09</t>
  </si>
  <si>
    <t xml:space="preserve"> 00005075 </t>
  </si>
  <si>
    <t>PREGO DE ACO POLIDO COM CABECA 18 X 30 (2 3/4 X 10)</t>
  </si>
  <si>
    <t>29,87</t>
  </si>
  <si>
    <t xml:space="preserve"> 00006189 </t>
  </si>
  <si>
    <t>TABUA NAO APARELHADA *2,5 X 30* CM, EM MACARANDUBA, ANGELIM OU EQUIVALENTE DA REGIAO - BRUTA</t>
  </si>
  <si>
    <t>28,45</t>
  </si>
  <si>
    <t xml:space="preserve"> 00000246 </t>
  </si>
  <si>
    <t>AUXILIAR DE ENCANADOR OU BOMBEIRO HIDRAULICO (HORISTA)</t>
  </si>
  <si>
    <t xml:space="preserve"> 43461 </t>
  </si>
  <si>
    <t>FERRAMENTAS - FAMILIA ENCANADOR - HORISTA (ENCARGOS COMPLEMENTARES - COLETADO CAIXA)</t>
  </si>
  <si>
    <t>0,41</t>
  </si>
  <si>
    <t>0,02%</t>
  </si>
  <si>
    <t>62,59</t>
  </si>
  <si>
    <t xml:space="preserve"> H00021 </t>
  </si>
  <si>
    <t>Bacia sanitaria de louca</t>
  </si>
  <si>
    <t>96,15%</t>
  </si>
  <si>
    <t xml:space="preserve"> 247 </t>
  </si>
  <si>
    <t>AJUDANTE DE ELETRICISTA</t>
  </si>
  <si>
    <t>132,22</t>
  </si>
  <si>
    <t>96,21%</t>
  </si>
  <si>
    <t xml:space="preserve"> H00032 </t>
  </si>
  <si>
    <t>Sifao metalico de 1 1/2 "</t>
  </si>
  <si>
    <t xml:space="preserve"> 00043488 </t>
  </si>
  <si>
    <t>EPI - FAMILIA OPERADOR ESCAVADEIRA - HORISTA (ENCARGOS COMPLEMENTARES - COLETADO CAIXA)</t>
  </si>
  <si>
    <t>0,97</t>
  </si>
  <si>
    <t>14,35</t>
  </si>
  <si>
    <t xml:space="preserve"> 00005067 </t>
  </si>
  <si>
    <t>PREGO DE ACO POLIDO COM CABECA 16 X 24 (2 1/4 X 12)</t>
  </si>
  <si>
    <t>31,84</t>
  </si>
  <si>
    <t>14,32</t>
  </si>
  <si>
    <t>30,0000000</t>
  </si>
  <si>
    <t xml:space="preserve"> 37666 </t>
  </si>
  <si>
    <t>OPERADOR DE BETONEIRA /MISTURADOR</t>
  </si>
  <si>
    <t>96,40%</t>
  </si>
  <si>
    <t>1,94</t>
  </si>
  <si>
    <t>96,43%</t>
  </si>
  <si>
    <t>33,08</t>
  </si>
  <si>
    <t xml:space="preserve"> 00043485 </t>
  </si>
  <si>
    <t>0,01%</t>
  </si>
  <si>
    <t>96,46%</t>
  </si>
  <si>
    <t xml:space="preserve"> 00002705 </t>
  </si>
  <si>
    <t>ENERGIA ELETRICA ATE 2000 KWH INDUSTRIAL, SEM DEMANDA</t>
  </si>
  <si>
    <t>KWH</t>
  </si>
  <si>
    <t>1,46</t>
  </si>
  <si>
    <t>96,49%</t>
  </si>
  <si>
    <t>31,81</t>
  </si>
  <si>
    <t>6,46</t>
  </si>
  <si>
    <t>96,52%</t>
  </si>
  <si>
    <t>1,55</t>
  </si>
  <si>
    <t>96,54%</t>
  </si>
  <si>
    <t>4,79</t>
  </si>
  <si>
    <t>7,29</t>
  </si>
  <si>
    <t>96,57%</t>
  </si>
  <si>
    <t xml:space="preserve"> H00052 </t>
  </si>
  <si>
    <t>Lavatorio de louca s/coluna branco (medio)</t>
  </si>
  <si>
    <t>78,90</t>
  </si>
  <si>
    <t xml:space="preserve"> H00056 </t>
  </si>
  <si>
    <t>Torneira metalica p/ lavatorio de 1/2"</t>
  </si>
  <si>
    <t>96,60%</t>
  </si>
  <si>
    <t>96,62%</t>
  </si>
  <si>
    <t xml:space="preserve"> E00008 </t>
  </si>
  <si>
    <t>Cabo de cobre 2,5mm2  -750V</t>
  </si>
  <si>
    <t>18,9000000</t>
  </si>
  <si>
    <t>3,60</t>
  </si>
  <si>
    <t>68,04</t>
  </si>
  <si>
    <t>26,82</t>
  </si>
  <si>
    <t>96,65%</t>
  </si>
  <si>
    <t xml:space="preserve"> 00038102 </t>
  </si>
  <si>
    <t>TOMADA 2P+T 20A, 250V  (APENAS MODULO)</t>
  </si>
  <si>
    <t>13,51</t>
  </si>
  <si>
    <t>54,04</t>
  </si>
  <si>
    <t xml:space="preserve"> 00010535 </t>
  </si>
  <si>
    <t>BETONEIRA CAPACIDADE NOMINAL 400 L, CAPACIDADE DE MISTURA  280 L, MOTOR ELETRICO TRIFASICO 220/380 V POTENCIA 2 CV, SEM CARREGADOR</t>
  </si>
  <si>
    <t>7.722,74</t>
  </si>
  <si>
    <t>96,67%</t>
  </si>
  <si>
    <t xml:space="preserve"> 00012893 </t>
  </si>
  <si>
    <t>BOTA DE SEGURANCA COM BIQUEIRA DE ACO E COLARINHO ACOLCHOADO</t>
  </si>
  <si>
    <t>PAR</t>
  </si>
  <si>
    <t>110,06</t>
  </si>
  <si>
    <t xml:space="preserve"> 00036487 </t>
  </si>
  <si>
    <t>GUINCHO ELETRICO DE COLUNA, CAPACIDADE 400 KG, COM MOTO FREIO, MOTOR TRIFASICO DE 1,25 CV</t>
  </si>
  <si>
    <t>7.842,65</t>
  </si>
  <si>
    <t>16,46</t>
  </si>
  <si>
    <t xml:space="preserve"> 00000378 </t>
  </si>
  <si>
    <t>ARMADOR (HORISTA)</t>
  </si>
  <si>
    <t>2,6600000</t>
  </si>
  <si>
    <t>96,70%</t>
  </si>
  <si>
    <t xml:space="preserve"> H00001 </t>
  </si>
  <si>
    <t>2,2050000</t>
  </si>
  <si>
    <t xml:space="preserve"> H00028 </t>
  </si>
  <si>
    <t>Valv. p/ lavat./bide d = 1" - cromada</t>
  </si>
  <si>
    <t>96,72%</t>
  </si>
  <si>
    <t xml:space="preserve"> H00002 </t>
  </si>
  <si>
    <t>Tubo em PVC - 75mm (LS)</t>
  </si>
  <si>
    <t>30,10</t>
  </si>
  <si>
    <t xml:space="preserve"> 00007319 </t>
  </si>
  <si>
    <t>TINTA ASFALTICA IMPERMEABILIZANTE DISPERSA EM AGUA, PARA MATERIAIS CIMENTICIOS</t>
  </si>
  <si>
    <t>21,19</t>
  </si>
  <si>
    <t>14,93</t>
  </si>
  <si>
    <t>96,75%</t>
  </si>
  <si>
    <t>96,77%</t>
  </si>
  <si>
    <t xml:space="preserve"> H00044 </t>
  </si>
  <si>
    <t>Caixa de descarga plastica externa</t>
  </si>
  <si>
    <t xml:space="preserve"> 00004254 </t>
  </si>
  <si>
    <t>OPERADOR DE GUINDASTE</t>
  </si>
  <si>
    <t>23,17</t>
  </si>
  <si>
    <t xml:space="preserve"> 00043461 </t>
  </si>
  <si>
    <t>0,00%</t>
  </si>
  <si>
    <t>96,79%</t>
  </si>
  <si>
    <t>0,50</t>
  </si>
  <si>
    <t xml:space="preserve"> 00043130 </t>
  </si>
  <si>
    <t>ARAME GALVANIZADO 12 BWG, D = 2,76 MM (0,048 KG/M) OU 14 BWG, D = 2,11 MM (0,026 KG/M)</t>
  </si>
  <si>
    <t>1,0530000</t>
  </si>
  <si>
    <t>33,73</t>
  </si>
  <si>
    <t>35,52</t>
  </si>
  <si>
    <t xml:space="preserve"> H00022 </t>
  </si>
  <si>
    <t>Assento plastico</t>
  </si>
  <si>
    <t xml:space="preserve"> H00025 </t>
  </si>
  <si>
    <t>Tubo de ligacao em PVC c/ canopla (LS)</t>
  </si>
  <si>
    <t>96,81%</t>
  </si>
  <si>
    <t xml:space="preserve"> 43484 </t>
  </si>
  <si>
    <t>0,47</t>
  </si>
  <si>
    <t xml:space="preserve"> 00012892 </t>
  </si>
  <si>
    <t>LUVA RASPA DE COURO, CANO CURTO (PUNHO *7* CM)</t>
  </si>
  <si>
    <t>20,63</t>
  </si>
  <si>
    <t xml:space="preserve"> 00037544 </t>
  </si>
  <si>
    <t>MISTURADOR DE ARGAMASSA, EIXO HORIZONTAL, CAPACIDADE DE MISTURA 300 KG, MOTOR ELETRICO TRIFASICO 220/380 V, POTENCIA 5 CV</t>
  </si>
  <si>
    <t>20.469,02</t>
  </si>
  <si>
    <t>96,84%</t>
  </si>
  <si>
    <t xml:space="preserve"> 00039026 </t>
  </si>
  <si>
    <t>PREGO DE ACO POLIDO SEM CABECA 15 X 15 (1 1/4 X 13)</t>
  </si>
  <si>
    <t>33,59</t>
  </si>
  <si>
    <t xml:space="preserve"> 00011055 </t>
  </si>
  <si>
    <t>PARAFUSO ROSCA SOBERBA ZINCADO CABECA CHATA FENDA SIMPLES 3,5 X 25 MM (1 ")</t>
  </si>
  <si>
    <t xml:space="preserve"> 00002711 </t>
  </si>
  <si>
    <t>CARRINHO DE MAO DE ACO CAPACIDADE 50 A 60 L, PNEU COM CAMARA</t>
  </si>
  <si>
    <t>399,34</t>
  </si>
  <si>
    <t>24,75</t>
  </si>
  <si>
    <t xml:space="preserve"> H00009 </t>
  </si>
  <si>
    <t>Registro de gaveta s/ canopla - 1/2"</t>
  </si>
  <si>
    <t>96,86%</t>
  </si>
  <si>
    <t xml:space="preserve"> 43460 </t>
  </si>
  <si>
    <t>0,36</t>
  </si>
  <si>
    <t xml:space="preserve"> E00012 </t>
  </si>
  <si>
    <t>Eletroduto PVC Rígido de 1/2"</t>
  </si>
  <si>
    <t>6,3000000</t>
  </si>
  <si>
    <t xml:space="preserve"> H00042 </t>
  </si>
  <si>
    <t>Parafuso niquelado para loucas sanitarias</t>
  </si>
  <si>
    <t>4,2000000</t>
  </si>
  <si>
    <t xml:space="preserve"> 00043132 </t>
  </si>
  <si>
    <t>ARAME RECOZIDO 16 BWG, D = 1,65 MM (0,016 KG/M) OU 18 BWG, D = 1,25 MM (0,01 KG/M)</t>
  </si>
  <si>
    <t>0,5880000</t>
  </si>
  <si>
    <t>2,02</t>
  </si>
  <si>
    <t>96,88%</t>
  </si>
  <si>
    <t>0,2800000</t>
  </si>
  <si>
    <t xml:space="preserve"> M00008 </t>
  </si>
  <si>
    <t>Betoneira eletrica - 320l</t>
  </si>
  <si>
    <t>5,24</t>
  </si>
  <si>
    <t xml:space="preserve"> 00040552 </t>
  </si>
  <si>
    <t>PARAFUSO, AUTO ATARRACHANTE, CABECA CHATA, FENDA SIMPLES, 1/4 (6,35 MM) X 25 MM</t>
  </si>
  <si>
    <t>65,51</t>
  </si>
  <si>
    <t>85,34</t>
  </si>
  <si>
    <t xml:space="preserve"> H00043 </t>
  </si>
  <si>
    <t xml:space="preserve"> H00046 </t>
  </si>
  <si>
    <t>Ligacao flexivel (engate) plastico</t>
  </si>
  <si>
    <t>1,4000000</t>
  </si>
  <si>
    <t xml:space="preserve"> H00045 </t>
  </si>
  <si>
    <t>Tubo de descarga em PVC - 40mm</t>
  </si>
  <si>
    <t xml:space="preserve"> 00012895 </t>
  </si>
  <si>
    <t>CAPACETE DE SEGURANCA ABA FRONTAL COM SUSPENSAO DE POLIETILENO, SEM JUGULAR (CLASSE B)</t>
  </si>
  <si>
    <t>22,92</t>
  </si>
  <si>
    <t>96,90%</t>
  </si>
  <si>
    <t>75,32</t>
  </si>
  <si>
    <t xml:space="preserve"> D00223 </t>
  </si>
  <si>
    <t>Adesivo p/ PVC - 75g</t>
  </si>
  <si>
    <t>TB</t>
  </si>
  <si>
    <t>0,6993000</t>
  </si>
  <si>
    <t>11,59</t>
  </si>
  <si>
    <t>7,21</t>
  </si>
  <si>
    <t>2,39</t>
  </si>
  <si>
    <t xml:space="preserve"> H00023 </t>
  </si>
  <si>
    <t>Bolsa plastica  (vaso sanitario)</t>
  </si>
  <si>
    <t xml:space="preserve"> 43488 </t>
  </si>
  <si>
    <t>51,95</t>
  </si>
  <si>
    <t xml:space="preserve"> 00005066 </t>
  </si>
  <si>
    <t>PREGO DE ACO POLIDO COM CABECA 12 X 12</t>
  </si>
  <si>
    <t>39,36</t>
  </si>
  <si>
    <t xml:space="preserve"> 00039315 </t>
  </si>
  <si>
    <t>ESPACADOR / DISTANCIADOR TIPO GARRA DUPLA, EM PLASTICO, COBRIMENTO *20* MM, PARA FERRAGENS DE LAJES E FUNDO DE VIGAS</t>
  </si>
  <si>
    <t xml:space="preserve"> E00019 </t>
  </si>
  <si>
    <t>Caixa de derivação 4"x2"- Plástica</t>
  </si>
  <si>
    <t>2,1000000</t>
  </si>
  <si>
    <t xml:space="preserve"> E00033 </t>
  </si>
  <si>
    <t>Bucha de 1/2"</t>
  </si>
  <si>
    <t>3,86</t>
  </si>
  <si>
    <t>10,25</t>
  </si>
  <si>
    <t xml:space="preserve"> 00012894 </t>
  </si>
  <si>
    <t>CAPA PARA CHUVA EM PVC COM FORRO DE POLIESTER, COM CAPUZ (AMARELA OU AZUL)</t>
  </si>
  <si>
    <t>29,80</t>
  </si>
  <si>
    <t xml:space="preserve"> 00039017 </t>
  </si>
  <si>
    <t>ESPACADOR / DISTANCIADOR CIRCULAR COM ENTRADA LATERAL, EM PLASTICO, PARA VERGALHAO *4,2 A 12,5* MM, COBRIMENTO 20 MM</t>
  </si>
  <si>
    <t>0,28</t>
  </si>
  <si>
    <t xml:space="preserve"> E00034 </t>
  </si>
  <si>
    <t>Arruela de 1/2"</t>
  </si>
  <si>
    <t xml:space="preserve"> H00024 </t>
  </si>
  <si>
    <t>Anel de borracha de 1"</t>
  </si>
  <si>
    <t>4,12</t>
  </si>
  <si>
    <t xml:space="preserve"> D00222 </t>
  </si>
  <si>
    <t>Solução limpadora</t>
  </si>
  <si>
    <t>0,0317100</t>
  </si>
  <si>
    <t>2,13</t>
  </si>
  <si>
    <t xml:space="preserve"> 00043464 </t>
  </si>
  <si>
    <t>FERRAMENTAS - FAMILIA OPERADOR ESCAVADEIRA - HORISTA (ENCARGOS COMPLEMENTARES - COLETADO CAIXA)</t>
  </si>
  <si>
    <t>0,5600000</t>
  </si>
  <si>
    <t xml:space="preserve"> 00004230 </t>
  </si>
  <si>
    <t>OPERADOR DE MAQUINAS E TRATORES DIVERSOS (TERRAPLANAGEM)</t>
  </si>
  <si>
    <t>21,78</t>
  </si>
  <si>
    <t xml:space="preserve"> 43464 </t>
  </si>
  <si>
    <t xml:space="preserve"> 00004222 </t>
  </si>
  <si>
    <t>GASOLINA COMUM</t>
  </si>
  <si>
    <t>0,0052138</t>
  </si>
  <si>
    <t>6,49</t>
  </si>
  <si>
    <t xml:space="preserve"> 00013458 </t>
  </si>
  <si>
    <t>COMPACTADOR DE SOLOS DE PERCURSAO (SOQUETE) COM MOTOR A GASOLINA 4 TEMPOS DE 4 HP (4 CV)</t>
  </si>
  <si>
    <t>0,0000009</t>
  </si>
  <si>
    <t>19.154,81</t>
  </si>
  <si>
    <t>Totais por Tipo</t>
  </si>
  <si>
    <t>Equipamento para Aquisição Permanente</t>
  </si>
  <si>
    <t>R$  0,00</t>
  </si>
  <si>
    <t>Administração</t>
  </si>
  <si>
    <t>Aluguel</t>
  </si>
  <si>
    <t>Verba</t>
  </si>
  <si>
    <t xml:space="preserve"> D00275 </t>
  </si>
  <si>
    <t>Bucha / parafuso (médio)</t>
  </si>
  <si>
    <t>4,14</t>
  </si>
  <si>
    <t>60,93</t>
  </si>
  <si>
    <t>1,74</t>
  </si>
  <si>
    <t>73,51</t>
  </si>
  <si>
    <t>930,69</t>
  </si>
  <si>
    <t>13.029,66</t>
  </si>
  <si>
    <t>1,18</t>
  </si>
  <si>
    <t>48,95</t>
  </si>
  <si>
    <t>0,98</t>
  </si>
  <si>
    <t>231,52</t>
  </si>
  <si>
    <t>0,67</t>
  </si>
  <si>
    <t>0,64</t>
  </si>
  <si>
    <t>14,89</t>
  </si>
  <si>
    <t>0,61</t>
  </si>
  <si>
    <t>771,76</t>
  </si>
  <si>
    <t>217,13</t>
  </si>
  <si>
    <t>542,86</t>
  </si>
  <si>
    <t>91,02</t>
  </si>
  <si>
    <t>6,50</t>
  </si>
  <si>
    <t>306,72</t>
  </si>
  <si>
    <t>2.453,76</t>
  </si>
  <si>
    <t>64,55</t>
  </si>
  <si>
    <t>252,34</t>
  </si>
  <si>
    <t>96,17</t>
  </si>
  <si>
    <t>205,68</t>
  </si>
  <si>
    <t>1.234,08</t>
  </si>
  <si>
    <t>96,33</t>
  </si>
  <si>
    <t>176,10</t>
  </si>
  <si>
    <t>1.232,70</t>
  </si>
  <si>
    <t>171,51</t>
  </si>
  <si>
    <t>119,75</t>
  </si>
  <si>
    <t>838,25</t>
  </si>
  <si>
    <t>341,66</t>
  </si>
  <si>
    <t>683,32</t>
  </si>
  <si>
    <t>98,72</t>
  </si>
  <si>
    <t>98,79</t>
  </si>
  <si>
    <t>98,86</t>
  </si>
  <si>
    <t>98,92</t>
  </si>
  <si>
    <t>10,39</t>
  </si>
  <si>
    <t>91,38</t>
  </si>
  <si>
    <t>99,26</t>
  </si>
  <si>
    <t>338,51</t>
  </si>
  <si>
    <t>99,30</t>
  </si>
  <si>
    <t>99,40</t>
  </si>
  <si>
    <t>99,52</t>
  </si>
  <si>
    <t>99,63</t>
  </si>
  <si>
    <t>12,66</t>
  </si>
  <si>
    <t>99,80</t>
  </si>
  <si>
    <t>99,83</t>
  </si>
  <si>
    <t>99,86</t>
  </si>
  <si>
    <t>99,91</t>
  </si>
  <si>
    <t>20,74</t>
  </si>
  <si>
    <t>14,99</t>
  </si>
  <si>
    <t>64,41</t>
  </si>
  <si>
    <t>1,09</t>
  </si>
  <si>
    <t>1,65%</t>
  </si>
  <si>
    <t>1,30%</t>
  </si>
  <si>
    <t>302,72</t>
  </si>
  <si>
    <t>114,41</t>
  </si>
  <si>
    <t>0,86%</t>
  </si>
  <si>
    <t>64,87%</t>
  </si>
  <si>
    <t>0,83%</t>
  </si>
  <si>
    <t>65,70%</t>
  </si>
  <si>
    <t>33,36</t>
  </si>
  <si>
    <t>13,19</t>
  </si>
  <si>
    <t>218,99</t>
  </si>
  <si>
    <t>0,62%</t>
  </si>
  <si>
    <t>0,57%</t>
  </si>
  <si>
    <t>0,52%</t>
  </si>
  <si>
    <t>0,49%</t>
  </si>
  <si>
    <t>76,05</t>
  </si>
  <si>
    <t>103,05</t>
  </si>
  <si>
    <t>18,31</t>
  </si>
  <si>
    <t>84,79%</t>
  </si>
  <si>
    <t>283,40</t>
  </si>
  <si>
    <t>2.267,20</t>
  </si>
  <si>
    <t>193,23</t>
  </si>
  <si>
    <t>0,18%</t>
  </si>
  <si>
    <t>54,10</t>
  </si>
  <si>
    <t>846,21</t>
  </si>
  <si>
    <t>90,30%</t>
  </si>
  <si>
    <t>148,40</t>
  </si>
  <si>
    <t>1.038,80</t>
  </si>
  <si>
    <t>24,14</t>
  </si>
  <si>
    <t>92,16%</t>
  </si>
  <si>
    <t>98,83</t>
  </si>
  <si>
    <t>691,81</t>
  </si>
  <si>
    <t>325,96</t>
  </si>
  <si>
    <t>651,92</t>
  </si>
  <si>
    <t>92,88%</t>
  </si>
  <si>
    <t>618,30</t>
  </si>
  <si>
    <t>12,17</t>
  </si>
  <si>
    <t>93,58%</t>
  </si>
  <si>
    <t>11,46</t>
  </si>
  <si>
    <t>1.146,22</t>
  </si>
  <si>
    <t>401,18</t>
  </si>
  <si>
    <t>94,66%</t>
  </si>
  <si>
    <t>26,39</t>
  </si>
  <si>
    <t>378,73</t>
  </si>
  <si>
    <t>60,45</t>
  </si>
  <si>
    <t>503,77</t>
  </si>
  <si>
    <t>352,64</t>
  </si>
  <si>
    <t>18,47</t>
  </si>
  <si>
    <t>95,33%</t>
  </si>
  <si>
    <t>95,37%</t>
  </si>
  <si>
    <t>30,27</t>
  </si>
  <si>
    <t>860,00</t>
  </si>
  <si>
    <t>301,00</t>
  </si>
  <si>
    <t>70,46</t>
  </si>
  <si>
    <t>95,71%</t>
  </si>
  <si>
    <t>19,97</t>
  </si>
  <si>
    <t>229,26</t>
  </si>
  <si>
    <t>96,05%</t>
  </si>
  <si>
    <t>270,50</t>
  </si>
  <si>
    <t>189,35</t>
  </si>
  <si>
    <t>258,05</t>
  </si>
  <si>
    <t>180,64</t>
  </si>
  <si>
    <t>5,92</t>
  </si>
  <si>
    <t>24,21</t>
  </si>
  <si>
    <t>169,47</t>
  </si>
  <si>
    <t>34,39</t>
  </si>
  <si>
    <t>96,28%</t>
  </si>
  <si>
    <t>96,34%</t>
  </si>
  <si>
    <t>5,34</t>
  </si>
  <si>
    <t>9,44</t>
  </si>
  <si>
    <t>8,15</t>
  </si>
  <si>
    <t>115,79</t>
  </si>
  <si>
    <t>81,05</t>
  </si>
  <si>
    <t>109,44</t>
  </si>
  <si>
    <t>76,61</t>
  </si>
  <si>
    <t>10,13</t>
  </si>
  <si>
    <t>22,64</t>
  </si>
  <si>
    <t>60,22</t>
  </si>
  <si>
    <t>25,73</t>
  </si>
  <si>
    <t>56,73</t>
  </si>
  <si>
    <t>25,08</t>
  </si>
  <si>
    <t>55,30</t>
  </si>
  <si>
    <t>3,43</t>
  </si>
  <si>
    <t>14,64</t>
  </si>
  <si>
    <t>42,71</t>
  </si>
  <si>
    <t>60,54</t>
  </si>
  <si>
    <t>42,38</t>
  </si>
  <si>
    <t>55,39</t>
  </si>
  <si>
    <t>38,77</t>
  </si>
  <si>
    <t>51,52</t>
  </si>
  <si>
    <t>36,06</t>
  </si>
  <si>
    <t>5,68</t>
  </si>
  <si>
    <t>35,78</t>
  </si>
  <si>
    <t>37,22</t>
  </si>
  <si>
    <t>68,35</t>
  </si>
  <si>
    <t>23,92</t>
  </si>
  <si>
    <t>84,53</t>
  </si>
  <si>
    <t>23,67</t>
  </si>
  <si>
    <t>96,92%</t>
  </si>
  <si>
    <t>1,19</t>
  </si>
  <si>
    <t>19,04</t>
  </si>
  <si>
    <t>96,94%</t>
  </si>
  <si>
    <t>8,63</t>
  </si>
  <si>
    <t>12,08</t>
  </si>
  <si>
    <t>15,71</t>
  </si>
  <si>
    <t>11,00</t>
  </si>
  <si>
    <t>16,95</t>
  </si>
  <si>
    <t>9,97</t>
  </si>
  <si>
    <t>13,07</t>
  </si>
  <si>
    <t>9,15</t>
  </si>
  <si>
    <t>30,91</t>
  </si>
  <si>
    <t>8,65</t>
  </si>
  <si>
    <t xml:space="preserve"> M00013 </t>
  </si>
  <si>
    <t>Vibrador de imersão, diâmetro de ponteira 45mm, motor elétrico trifásico potência de 2 cv</t>
  </si>
  <si>
    <t>2,78</t>
  </si>
  <si>
    <t>8,02</t>
  </si>
  <si>
    <t>8,01</t>
  </si>
  <si>
    <t>0,51</t>
  </si>
  <si>
    <t>0,90</t>
  </si>
  <si>
    <t>6,30</t>
  </si>
  <si>
    <t>96,96%</t>
  </si>
  <si>
    <t>5,40</t>
  </si>
  <si>
    <t>1,14</t>
  </si>
  <si>
    <t>0,81</t>
  </si>
  <si>
    <t>3,40</t>
  </si>
  <si>
    <t>9,41</t>
  </si>
  <si>
    <t>2,63</t>
  </si>
  <si>
    <t>2,38</t>
  </si>
  <si>
    <t>1,33</t>
  </si>
  <si>
    <t xml:space="preserve">SINAPI - 09/2022 - Pará
SBC - 09/2022 - Pará
ORSE - 08/2022 - Sergipe
SEDOP - 09/2022 - Pará
</t>
  </si>
  <si>
    <t xml:space="preserve"> 2.1.1 </t>
  </si>
  <si>
    <t xml:space="preserve"> 2.1.2 </t>
  </si>
  <si>
    <t xml:space="preserve"> 2.1.3 </t>
  </si>
  <si>
    <t xml:space="preserve"> 2.1.4 </t>
  </si>
  <si>
    <t xml:space="preserve"> 2.1.5 </t>
  </si>
  <si>
    <t xml:space="preserve"> 2.1.6 </t>
  </si>
  <si>
    <t xml:space="preserve"> 2.1.7 </t>
  </si>
  <si>
    <t xml:space="preserve"> 2.1.8 </t>
  </si>
  <si>
    <t xml:space="preserve"> 020016 </t>
  </si>
  <si>
    <t>Demolição manual de alvenaria de tijolo</t>
  </si>
  <si>
    <t xml:space="preserve"> 2.2.1 </t>
  </si>
  <si>
    <t xml:space="preserve"> 2.4.1 </t>
  </si>
  <si>
    <t xml:space="preserve"> 2.4.2 </t>
  </si>
  <si>
    <t xml:space="preserve"> 2.4.3 </t>
  </si>
  <si>
    <t xml:space="preserve"> 2055 </t>
  </si>
  <si>
    <t>Tanque em aço inox, incluso torneira cromada e sifão PVC</t>
  </si>
  <si>
    <t xml:space="preserve"> 090070 </t>
  </si>
  <si>
    <t>Porta de aço-esteira de enrolar c/ferr.(incl.pint.anti-corrosiva)</t>
  </si>
  <si>
    <t>LAJES</t>
  </si>
  <si>
    <t>AMPLIAÇÃO</t>
  </si>
  <si>
    <t>MOVIMENTAÇÃO DE TERRA</t>
  </si>
  <si>
    <t>FUNDAÇÃO</t>
  </si>
  <si>
    <t>SUPERESTRUTURA</t>
  </si>
  <si>
    <t>VEDAÇÃO</t>
  </si>
  <si>
    <t xml:space="preserve"> 3.1.4.1 </t>
  </si>
  <si>
    <t xml:space="preserve"> 103328 </t>
  </si>
  <si>
    <t>ALVENARIA DE VEDAÇÃO DE BLOCOS CERÂMICOS FURADOS NA HORIZONTAL DE 9X19X19 CM (ESPESSURA 9 CM) E ARGAMASSA DE ASSENTAMENTO COM PREPARO EM BETONEIRA. AF_12/2021</t>
  </si>
  <si>
    <t xml:space="preserve"> 3.1.4.2 </t>
  </si>
  <si>
    <t xml:space="preserve"> 060813 </t>
  </si>
  <si>
    <t>Divisória em granito cinza - incl. ferrag. de fixação</t>
  </si>
  <si>
    <t xml:space="preserve"> 3.1.5.1 </t>
  </si>
  <si>
    <t xml:space="preserve"> 92548 </t>
  </si>
  <si>
    <t>FABRICAÇÃO E INSTALAÇÃO DE TESOURA INTEIRA EM MADEIRA NÃO APARELHADA, VÃO DE 6 M, PARA TELHA CERÂMICA OU DE CONCRETO, INCLUSO IÇAMENTO. AF_07/2019</t>
  </si>
  <si>
    <t xml:space="preserve"> 3.1.5.2 </t>
  </si>
  <si>
    <t xml:space="preserve"> 3.1.5.3 </t>
  </si>
  <si>
    <t xml:space="preserve"> 3.1.7.1 </t>
  </si>
  <si>
    <t xml:space="preserve"> 12283 </t>
  </si>
  <si>
    <t>Lavatório com bancada em granito cinza andorinha, e = 2cm, dim 2.20x0.60, com 03 cubas de embutir de louça, sifão plástico, válvula plástica, torneira em aço inox, inclusive rodopia 10 cm, assentada</t>
  </si>
  <si>
    <t xml:space="preserve"> 3.1.8.1 </t>
  </si>
  <si>
    <t xml:space="preserve"> 3.1.8.2 </t>
  </si>
  <si>
    <t xml:space="preserve"> 3.1.9.1 </t>
  </si>
  <si>
    <t xml:space="preserve"> 3.1.9.1.1 </t>
  </si>
  <si>
    <t xml:space="preserve"> 3.1.9.1.2 </t>
  </si>
  <si>
    <t xml:space="preserve"> 3.1.9.2 </t>
  </si>
  <si>
    <t xml:space="preserve"> 3.1.9.2.1 </t>
  </si>
  <si>
    <t xml:space="preserve"> 3.1.9.2.2 </t>
  </si>
  <si>
    <t xml:space="preserve"> 3.1.10.1 </t>
  </si>
  <si>
    <t xml:space="preserve"> 3.2.1.1 </t>
  </si>
  <si>
    <t xml:space="preserve"> 3.2.1.2 </t>
  </si>
  <si>
    <t xml:space="preserve"> 3.2.2.1 </t>
  </si>
  <si>
    <t xml:space="preserve"> 3.2.2.2 </t>
  </si>
  <si>
    <t xml:space="preserve"> 3.2.2.3 </t>
  </si>
  <si>
    <t xml:space="preserve"> 040257 </t>
  </si>
  <si>
    <t>Lastro de concreto magro c/ seixo</t>
  </si>
  <si>
    <t xml:space="preserve"> 3.2.3.1 </t>
  </si>
  <si>
    <t xml:space="preserve"> 3.2.3.2 </t>
  </si>
  <si>
    <t xml:space="preserve"> 92762 </t>
  </si>
  <si>
    <t>ARMAÇÃO DE PILAR OU VIGA DE ESTRUTURA CONVENCIONAL DE CONCRETO ARMADO UTILIZANDO AÇO CA-50 DE 10,0 MM - MONTAGEM. AF_06/2022</t>
  </si>
  <si>
    <t xml:space="preserve"> 3.2.3.3 </t>
  </si>
  <si>
    <t xml:space="preserve"> 3.2.3.4 </t>
  </si>
  <si>
    <t xml:space="preserve"> 92759 </t>
  </si>
  <si>
    <t>ARMAÇÃO DE PILAR OU VIGA DE ESTRUTURA CONVENCIONAL DE CONCRETO ARMADO UTILIZANDO AÇO CA-60 DE 5,0 MM - MONTAGEM. AF_06/2022</t>
  </si>
  <si>
    <t xml:space="preserve"> 3.2.4.1 </t>
  </si>
  <si>
    <t xml:space="preserve"> 3.2.5.1 </t>
  </si>
  <si>
    <t xml:space="preserve"> 3.2.5.2 </t>
  </si>
  <si>
    <t>TRAMA DE MADEIRA COMPOSTA POR RIPAS, CAIBROS E TERÇAS PARA TELHADOS DE MAIS QUE 2 ÁGUAS PARA TELHA CERÂMICA CAPA-CANAL, INCLUSO TRANSPORTE VERTICAL. AF_07/2019</t>
  </si>
  <si>
    <t xml:space="preserve"> 96486 </t>
  </si>
  <si>
    <t>FORRO DE PVC, LISO, PARA AMBIENTES COMERCIAIS, INCLUSIVE ESTRUTURA DE FIXAÇÃO. AF_05/2017_PS</t>
  </si>
  <si>
    <t xml:space="preserve"> 3.2.7.1 </t>
  </si>
  <si>
    <t xml:space="preserve"> 3.2.7.2 </t>
  </si>
  <si>
    <t xml:space="preserve"> 90844 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</si>
  <si>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</si>
  <si>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Barra em aço inox (PCD)</t>
  </si>
  <si>
    <t xml:space="preserve"> 160156 </t>
  </si>
  <si>
    <t>Vidro liso e=6mm</t>
  </si>
  <si>
    <t xml:space="preserve"> 3.2.8.1 </t>
  </si>
  <si>
    <t xml:space="preserve"> 3.2.8.2 </t>
  </si>
  <si>
    <t xml:space="preserve"> 3.2.9.1 </t>
  </si>
  <si>
    <t xml:space="preserve"> 3.2.9.2 </t>
  </si>
  <si>
    <t xml:space="preserve"> 3.2.10.1 </t>
  </si>
  <si>
    <t xml:space="preserve"> 2.1.9 </t>
  </si>
  <si>
    <t xml:space="preserve"> 020013 </t>
  </si>
  <si>
    <t>Retirada de esquadria com aproveitamento</t>
  </si>
  <si>
    <t xml:space="preserve"> 2.3.1.1 </t>
  </si>
  <si>
    <t xml:space="preserve"> 2.3.1.2 </t>
  </si>
  <si>
    <t xml:space="preserve"> 2.3.2 </t>
  </si>
  <si>
    <t xml:space="preserve"> 2.3.2.1 </t>
  </si>
  <si>
    <t xml:space="preserve"> 2.3.2.2 </t>
  </si>
  <si>
    <t xml:space="preserve"> 2.3.2.3 </t>
  </si>
  <si>
    <t xml:space="preserve"> 2.3.2.4 </t>
  </si>
  <si>
    <t xml:space="preserve"> 10759 </t>
  </si>
  <si>
    <t>Bancada em granito cinza andorinha, e=2cm</t>
  </si>
  <si>
    <t xml:space="preserve"> 2.3.3 </t>
  </si>
  <si>
    <t xml:space="preserve"> 2.3.3.1 </t>
  </si>
  <si>
    <t>BATENTE PARA PORTA DE MADEIRA, PADRÃO POPULAR - FORNECIMENTO E MONTAGEM. AF_12/2019</t>
  </si>
  <si>
    <t xml:space="preserve"> 3.1.1.1 </t>
  </si>
  <si>
    <t xml:space="preserve"> 3.1.1.2 </t>
  </si>
  <si>
    <t xml:space="preserve"> 3.1.2.1 </t>
  </si>
  <si>
    <t xml:space="preserve"> 3.1.2.2 </t>
  </si>
  <si>
    <t xml:space="preserve"> 96546 </t>
  </si>
  <si>
    <t>ARMAÇÃO DE BLOCO, VIGA BALDRAME OU SAPATA UTILIZANDO AÇO CA-50 DE 10 MM - MONTAGEM. AF_06/2017</t>
  </si>
  <si>
    <t xml:space="preserve"> 3.1.2.3 </t>
  </si>
  <si>
    <t xml:space="preserve"> 3.1.2.4 </t>
  </si>
  <si>
    <t xml:space="preserve"> 96543 </t>
  </si>
  <si>
    <t>ARMAÇÃO DE BLOCO, VIGA BALDRAME E SAPATA UTILIZANDO AÇO CA-60 DE 5 MM - MONTAGEM. AF_06/2017</t>
  </si>
  <si>
    <t xml:space="preserve"> 3.1.2.5 </t>
  </si>
  <si>
    <t xml:space="preserve"> 96535 </t>
  </si>
  <si>
    <t>FABRICAÇÃO, MONTAGEM E DESMONTAGEM DE FÔRMA PARA SAPATA, EM MADEIRA SERRADA, E=25 MM, 4 UTILIZAÇÕES. AF_06/2017</t>
  </si>
  <si>
    <t xml:space="preserve"> 3.1.2.6 </t>
  </si>
  <si>
    <t xml:space="preserve"> 3.1.3.1 </t>
  </si>
  <si>
    <t xml:space="preserve"> 3.1.3.2 </t>
  </si>
  <si>
    <t xml:space="preserve"> 3.1.3.3 </t>
  </si>
  <si>
    <t xml:space="preserve"> 3.1.3.4 </t>
  </si>
  <si>
    <t xml:space="preserve"> 92269 </t>
  </si>
  <si>
    <t>FABRICAÇÃO DE FÔRMA PARA PILARES E ESTRUTURAS SIMILARES, EM MADEIRA SERRADA, E=25 MM. AF_09/2020</t>
  </si>
  <si>
    <t xml:space="preserve"> 3.1.3.5 </t>
  </si>
  <si>
    <t xml:space="preserve"> 3.1.6.1 </t>
  </si>
  <si>
    <t xml:space="preserve"> 3.1.6.1.1 </t>
  </si>
  <si>
    <t xml:space="preserve"> 3.1.6.2 </t>
  </si>
  <si>
    <t xml:space="preserve"> 3.1.6.2.1 </t>
  </si>
  <si>
    <t xml:space="preserve"> 3.1.6.3 </t>
  </si>
  <si>
    <t xml:space="preserve"> 3.1.6.3.1 </t>
  </si>
  <si>
    <t xml:space="preserve"> 3.1.6.3.2 </t>
  </si>
  <si>
    <t xml:space="preserve"> 3.1.6.3.3 </t>
  </si>
  <si>
    <t xml:space="preserve"> 3.1.6.3.4 </t>
  </si>
  <si>
    <t xml:space="preserve"> 3.1.6.3.5 </t>
  </si>
  <si>
    <t xml:space="preserve"> 3.1.6.3.6 </t>
  </si>
  <si>
    <t xml:space="preserve"> 3.1.6.3.7 </t>
  </si>
  <si>
    <t xml:space="preserve"> 3.1.6.3.8 </t>
  </si>
  <si>
    <t xml:space="preserve"> 3.1.6.3.9 </t>
  </si>
  <si>
    <t xml:space="preserve"> 3.1.8.1.1 </t>
  </si>
  <si>
    <t xml:space="preserve"> 3.1.8.1.2 </t>
  </si>
  <si>
    <t xml:space="preserve"> 3.1.8.1.3 </t>
  </si>
  <si>
    <t xml:space="preserve"> 3.1.8.1.4 </t>
  </si>
  <si>
    <t xml:space="preserve"> 3.1.8.2.1 </t>
  </si>
  <si>
    <t xml:space="preserve"> 3.1.8.2.2 </t>
  </si>
  <si>
    <t xml:space="preserve"> 3.1.8.2.3 </t>
  </si>
  <si>
    <t>BLOCO PEDAGÓGICO</t>
  </si>
  <si>
    <t xml:space="preserve"> 3.2.6.1 </t>
  </si>
  <si>
    <t xml:space="preserve"> 3.2.7.1.1 </t>
  </si>
  <si>
    <t xml:space="preserve"> 3.2.7.1.2 </t>
  </si>
  <si>
    <t xml:space="preserve"> 3.2.7.1.3 </t>
  </si>
  <si>
    <t xml:space="preserve"> 3.2.7.2.1 </t>
  </si>
  <si>
    <t xml:space="preserve"> 3.2.7.2.2 </t>
  </si>
  <si>
    <t xml:space="preserve"> 3.2.7.2.3 </t>
  </si>
  <si>
    <t xml:space="preserve"> 3.2.8.1.1 </t>
  </si>
  <si>
    <t xml:space="preserve"> 3.2.8.1.2 </t>
  </si>
  <si>
    <t xml:space="preserve"> 3.2.8.2.1 </t>
  </si>
  <si>
    <t xml:space="preserve"> 3.2.8.2.2 </t>
  </si>
  <si>
    <t xml:space="preserve"> 4.3 </t>
  </si>
  <si>
    <t xml:space="preserve"> 4.4 </t>
  </si>
  <si>
    <t xml:space="preserve"> 4.5 </t>
  </si>
  <si>
    <t xml:space="preserve"> 4.6 </t>
  </si>
  <si>
    <t xml:space="preserve"> 4.7 </t>
  </si>
  <si>
    <t xml:space="preserve"> 4.8 </t>
  </si>
  <si>
    <t xml:space="preserve"> 4.9 </t>
  </si>
  <si>
    <t xml:space="preserve"> 4.10 </t>
  </si>
  <si>
    <t xml:space="preserve"> 4.11 </t>
  </si>
  <si>
    <t xml:space="preserve"> 4.12 </t>
  </si>
  <si>
    <t xml:space="preserve"> 4.13 </t>
  </si>
  <si>
    <t xml:space="preserve"> 4.14 </t>
  </si>
  <si>
    <t xml:space="preserve"> 4.15 </t>
  </si>
  <si>
    <t xml:space="preserve"> 4.16 </t>
  </si>
  <si>
    <t xml:space="preserve"> 4.17 </t>
  </si>
  <si>
    <t xml:space="preserve"> 4.18 </t>
  </si>
  <si>
    <t xml:space="preserve"> 4.19 </t>
  </si>
  <si>
    <t xml:space="preserve"> 4.20 </t>
  </si>
  <si>
    <t xml:space="preserve"> 4.21 </t>
  </si>
  <si>
    <t xml:space="preserve"> 4.22 </t>
  </si>
  <si>
    <t xml:space="preserve"> 4.23 </t>
  </si>
  <si>
    <t xml:space="preserve"> 4.24 </t>
  </si>
  <si>
    <t xml:space="preserve"> 4.25 </t>
  </si>
  <si>
    <t xml:space="preserve"> 4.26 </t>
  </si>
  <si>
    <t xml:space="preserve"> 4.27 </t>
  </si>
  <si>
    <t xml:space="preserve"> 4.28 </t>
  </si>
  <si>
    <t xml:space="preserve"> 4.29 </t>
  </si>
  <si>
    <t xml:space="preserve"> 4.30 </t>
  </si>
  <si>
    <t xml:space="preserve"> 4.31 </t>
  </si>
  <si>
    <t xml:space="preserve"> 4.32 </t>
  </si>
  <si>
    <t xml:space="preserve"> 4.33 </t>
  </si>
  <si>
    <t xml:space="preserve"> 4.34 </t>
  </si>
  <si>
    <t xml:space="preserve"> 4.35 </t>
  </si>
  <si>
    <t xml:space="preserve"> 4.36 </t>
  </si>
  <si>
    <t xml:space="preserve"> 4.37 </t>
  </si>
  <si>
    <t xml:space="preserve"> 4.38 </t>
  </si>
  <si>
    <t xml:space="preserve"> 4.39 </t>
  </si>
  <si>
    <t xml:space="preserve"> 4.40 </t>
  </si>
  <si>
    <t xml:space="preserve"> 4.41 </t>
  </si>
  <si>
    <t xml:space="preserve"> 4.42 </t>
  </si>
  <si>
    <t xml:space="preserve"> 4.43 </t>
  </si>
  <si>
    <t xml:space="preserve"> 4.44 </t>
  </si>
  <si>
    <t xml:space="preserve"> 4.45 </t>
  </si>
  <si>
    <t xml:space="preserve"> 4.46 </t>
  </si>
  <si>
    <t xml:space="preserve"> 4.47 </t>
  </si>
  <si>
    <t xml:space="preserve"> 4.48 </t>
  </si>
  <si>
    <t xml:space="preserve"> 4.49 </t>
  </si>
  <si>
    <t xml:space="preserve"> 4.50 </t>
  </si>
  <si>
    <t xml:space="preserve"> 5.2 </t>
  </si>
  <si>
    <t xml:space="preserve"> 6 </t>
  </si>
  <si>
    <t xml:space="preserve"> 250717 </t>
  </si>
  <si>
    <t>Passarela coberta c/telhas de barro (com pilar 6"x3")</t>
  </si>
  <si>
    <t>Banco retrátil (p/ banheiro PCD)</t>
  </si>
  <si>
    <t>JANELA DE AÇO DE CORRER COM 4 FOLHAS PARA VIDRO, COM BATENTE, FERRAGENS E PINTURA ANTICORROSIVA. EXCLUSIVE VIDROS, ALIZAR E CONTRAMARCO. FORNECIMENTO E INSTALAÇÃO. AF_12/2019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</si>
  <si>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</si>
  <si>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Reservatório em polietileno de 5.000 L</t>
  </si>
  <si>
    <t>Pia 01 cuba em aço inox c/torn.,sifao e valv.(1,50m)</t>
  </si>
  <si>
    <t>Escapula</t>
  </si>
  <si>
    <t xml:space="preserve"> 777 </t>
  </si>
  <si>
    <t>Caixa octogonal 4" x 4", em pvc, p/ ponto de luz embutido</t>
  </si>
  <si>
    <t xml:space="preserve"> 97592 </t>
  </si>
  <si>
    <t>LUMINÁRIA TIPO PLAFON, DE SOBREPOR, COM 1 LÂMPADA LED DE 12/13 W, SEM REATOR - FORNECIMENTO E INSTALAÇÃO. AF_02/2020</t>
  </si>
  <si>
    <t xml:space="preserve"> 93654 </t>
  </si>
  <si>
    <t>DISJUNTOR MONOPOLAR TIPO DIN, CORRENTE NOMINAL DE 16A - FORNECIMENTO E INSTALAÇÃO. AF_10/2020</t>
  </si>
  <si>
    <t xml:space="preserve"> 93662 </t>
  </si>
  <si>
    <t>DISJUNTOR BIPOLAR TIPO DIN, CORRENTE NOMINAL DE 20A - FORNECIMENTO E INSTALAÇÃO. AF_10/2020</t>
  </si>
  <si>
    <t xml:space="preserve"> 93666 </t>
  </si>
  <si>
    <t>DISJUNTOR BIPOLAR TIPO DIN, CORRENTE NOMINAL DE 50A - FORNECIMENTO E INSTALAÇÃO. AF_10/2020</t>
  </si>
  <si>
    <t xml:space="preserve"> 8490 </t>
  </si>
  <si>
    <t>Disjuntor termomagnetico tripolar 100 A, padrão DIN (Europeu - linha branca), 10KA</t>
  </si>
  <si>
    <t xml:space="preserve"> 92986 </t>
  </si>
  <si>
    <t>CABO DE COBRE FLEXÍVEL ISOLADO, 35 MM², ANTI-CHAMA 0,6/1,0 KV, PARA REDE ENTERRADA DE DISTRIBUIÇÃO DE ENERGIA ELÉTRICA - FORNECIMENTO E INSTALAÇÃO. AF_12/2021</t>
  </si>
  <si>
    <t xml:space="preserve"> 101508 </t>
  </si>
  <si>
    <t>ENTRADA DE ENERGIA ELÉTRICA, AÉREA, TRIFÁSICA, COM CAIXA DE SOBREPOR, CABO DE 35 MM2 E DISJUNTOR DIN 50A (NÃO INCLUSO O POSTE DE CONCRETO). AF_07/2020_PS</t>
  </si>
  <si>
    <t xml:space="preserve"> 3249 </t>
  </si>
  <si>
    <t>Poste auxiliar p/entrada energia, trifasico, em ferro galvanizado d=3" e h=6,0m, completo</t>
  </si>
  <si>
    <t xml:space="preserve"> 91871 </t>
  </si>
  <si>
    <t>ELETRODUTO RÍGIDO ROSCÁVEL, PVC, DN 25 MM (3/4"), PARA CIRCUITOS TERMINAIS, INSTALADO EM PAREDE - FORNECIMENTO E INSTALAÇÃO. AF_12/2015</t>
  </si>
  <si>
    <t xml:space="preserve"> 91875 </t>
  </si>
  <si>
    <t>LUVA PARA ELETRODUTO, PVC, ROSCÁVEL, DN 25 MM (3/4"), PARA CIRCUITOS TERMINAIS, INSTALADA EM FORRO - FORNECIMENTO E INSTALAÇÃO. AF_12/2015</t>
  </si>
  <si>
    <t xml:space="preserve"> 12140 </t>
  </si>
  <si>
    <t>Abraçadeira metálica tipo "D" de 1"</t>
  </si>
  <si>
    <t xml:space="preserve"> 91876 </t>
  </si>
  <si>
    <t>LUVA PARA ELETRODUTO, PVC, ROSCÁVEL, DN 32 MM (1"), PARA CIRCUITOS TERMINAIS, INSTALADA EM FORRO - FORNECIMENTO E INSTALAÇÃO. AF_12/2015</t>
  </si>
  <si>
    <t xml:space="preserve"> 3766 </t>
  </si>
  <si>
    <t>Fornecimento e instalação de haste de aterramento 5/8"x3,00m com conector</t>
  </si>
  <si>
    <t xml:space="preserve"> 4401 </t>
  </si>
  <si>
    <t>Ventilador de piso ou parede</t>
  </si>
  <si>
    <t xml:space="preserve"> 251027 </t>
  </si>
  <si>
    <t>Exaustor d=40cm</t>
  </si>
  <si>
    <t xml:space="preserve"> 101632 </t>
  </si>
  <si>
    <t>RELÉ FOTOELÉTRICO PARA COMANDO DE ILUMINAÇÃO EXTERNA 1000 W - FORNECIMENTO E INSTALAÇÃO. AF_08/2020</t>
  </si>
  <si>
    <t>CONTRATAÇÃO DE EMPRESA DE ENGENHARIA PARA REFORMA E AMPLIAÇÃO DA EMEF BOM JESUS - VILA PALMEIRAS VI - ITUPIRANGA-PA</t>
  </si>
  <si>
    <t xml:space="preserve"> 96545 </t>
  </si>
  <si>
    <t>ARMAÇÃO DE BLOCO, VIGA BALDRAME OU SAPATA UTILIZANDO AÇO CA-50 DE 8 MM - MONTAGEM. AF_06/2017</t>
  </si>
  <si>
    <t xml:space="preserve"> 102477 </t>
  </si>
  <si>
    <t>CONCRETO FCK = 30MPA, TRAÇO 1:1,9:2,3 (EM MASSA SECA DE CIMENTO/ AREIA MÉDIA/ SEIXO ROLADO) - PREPARO MECÂNICO COM BETONEIRA 400 L. AF_05/2021</t>
  </si>
  <si>
    <t xml:space="preserve"> 080293 </t>
  </si>
  <si>
    <t>Impermeabilização para baldrame</t>
  </si>
  <si>
    <t xml:space="preserve"> 92761 </t>
  </si>
  <si>
    <t>ARMAÇÃO DE PILAR OU VIGA DE ESTRUTURA CONVENCIONAL DE CONCRETO ARMADO UTILIZANDO AÇO CA-50 DE 8,0 MM - MONTAGEM. AF_06/2022</t>
  </si>
  <si>
    <t xml:space="preserve"> 92413 </t>
  </si>
  <si>
    <t>MONTAGEM E DESMONTAGEM DE FÔRMA DE PILARES RETANGULARES E ESTRUTURAS SIMILARES, PÉ-DIREITO SIMPLES, EM MADEIRA SERRADA, 4 UTILIZAÇÕES. AF_09/2020</t>
  </si>
  <si>
    <t xml:space="preserve"> 92448 </t>
  </si>
  <si>
    <t>MONTAGEM E DESMONTAGEM DE FÔRMA DE VIGA, ESCORAMENTO COM PONTALETE DE MADEIRA, PÉ-DIREITO SIMPLES, EM MADEIRA SERRADA, 4 UTILIZAÇÕES. AF_09/2020</t>
  </si>
  <si>
    <t>ALVENARIA DE EMBASAMENTO COM BLOCO ESTRUTURAL DE CERÂMICA, DE 14X19X29CM E ARGAMASSA DE ASSENTAMENTO COM PREPARO EM BETONEIRA. AF_05/2020</t>
  </si>
  <si>
    <t xml:space="preserve"> 2.1.11 </t>
  </si>
  <si>
    <t xml:space="preserve"> 2.2.2 </t>
  </si>
  <si>
    <t xml:space="preserve"> 2.2.3 </t>
  </si>
  <si>
    <t xml:space="preserve"> 2.2.4 </t>
  </si>
  <si>
    <t xml:space="preserve"> 2.2.5 </t>
  </si>
  <si>
    <t xml:space="preserve"> 2.2.6 </t>
  </si>
  <si>
    <t xml:space="preserve"> 2.2.7 </t>
  </si>
  <si>
    <t xml:space="preserve"> 2.2.8 </t>
  </si>
  <si>
    <t xml:space="preserve"> 2.2.9 </t>
  </si>
  <si>
    <t xml:space="preserve"> 2.3.1 </t>
  </si>
  <si>
    <t xml:space="preserve"> 2.3.3.2 </t>
  </si>
  <si>
    <t xml:space="preserve"> 2.3.3.3 </t>
  </si>
  <si>
    <t xml:space="preserve"> 190238 </t>
  </si>
  <si>
    <t xml:space="preserve"> 2.4.4 </t>
  </si>
  <si>
    <t xml:space="preserve"> 91287 </t>
  </si>
  <si>
    <t xml:space="preserve"> 2.4.5 </t>
  </si>
  <si>
    <t xml:space="preserve"> 2.5.1 </t>
  </si>
  <si>
    <t xml:space="preserve"> 2.5.1.1 </t>
  </si>
  <si>
    <t xml:space="preserve"> 2.5.1.2 </t>
  </si>
  <si>
    <t xml:space="preserve"> 2.5.1.3 </t>
  </si>
  <si>
    <t xml:space="preserve"> 2.5.1.4 </t>
  </si>
  <si>
    <t xml:space="preserve"> 2.5.2 </t>
  </si>
  <si>
    <t xml:space="preserve"> 2.5.2.1 </t>
  </si>
  <si>
    <t xml:space="preserve"> 2.5.2.2 </t>
  </si>
  <si>
    <t xml:space="preserve"> 2.5.2.3 </t>
  </si>
  <si>
    <t xml:space="preserve"> 2.6.1 </t>
  </si>
  <si>
    <t xml:space="preserve"> 2.6.1.1 </t>
  </si>
  <si>
    <t xml:space="preserve"> 2.6.1.2 </t>
  </si>
  <si>
    <t xml:space="preserve"> 2.6.2 </t>
  </si>
  <si>
    <t xml:space="preserve"> 2.6.2.1 </t>
  </si>
  <si>
    <t xml:space="preserve"> 2.6.2.2 </t>
  </si>
  <si>
    <t xml:space="preserve"> 2.6.3 </t>
  </si>
  <si>
    <t xml:space="preserve"> 2.6.3.1 </t>
  </si>
  <si>
    <t xml:space="preserve"> 2.6.3.2 </t>
  </si>
  <si>
    <t xml:space="preserve"> 2.7.1 </t>
  </si>
  <si>
    <t xml:space="preserve"> 2.7.2 </t>
  </si>
  <si>
    <t xml:space="preserve"> 2.7.3 </t>
  </si>
  <si>
    <t xml:space="preserve"> 101166 </t>
  </si>
  <si>
    <t xml:space="preserve"> 2.8.1 </t>
  </si>
  <si>
    <t xml:space="preserve"> 2.8.2 </t>
  </si>
  <si>
    <t xml:space="preserve"> 250173 </t>
  </si>
  <si>
    <t xml:space="preserve"> 2.8.3 </t>
  </si>
  <si>
    <t>BLOCO BANHEIRO</t>
  </si>
  <si>
    <t xml:space="preserve"> 3.1.2.7 </t>
  </si>
  <si>
    <t xml:space="preserve"> 3.1.3.6 </t>
  </si>
  <si>
    <t xml:space="preserve"> 3.1.3.7 </t>
  </si>
  <si>
    <t xml:space="preserve"> 3.1.3.8 </t>
  </si>
  <si>
    <t xml:space="preserve"> 3.1.3.9 </t>
  </si>
  <si>
    <t xml:space="preserve"> 92542 </t>
  </si>
  <si>
    <t xml:space="preserve"> 3.1.5.4 </t>
  </si>
  <si>
    <t xml:space="preserve"> 3.1.5.5 </t>
  </si>
  <si>
    <t xml:space="preserve"> 3.1.6.1.2 </t>
  </si>
  <si>
    <t xml:space="preserve"> 180837 </t>
  </si>
  <si>
    <t xml:space="preserve"> 3.1.6.1.3 </t>
  </si>
  <si>
    <t xml:space="preserve"> 3.1.6.2.2 </t>
  </si>
  <si>
    <t xml:space="preserve"> 3.1.6.3.10 </t>
  </si>
  <si>
    <t xml:space="preserve"> 190716 </t>
  </si>
  <si>
    <t xml:space="preserve"> 3.1.6.3.11 </t>
  </si>
  <si>
    <t xml:space="preserve"> 191498 </t>
  </si>
  <si>
    <t xml:space="preserve"> 3.1.6.3.12 </t>
  </si>
  <si>
    <t xml:space="preserve"> 90843 </t>
  </si>
  <si>
    <t xml:space="preserve"> 3.1.7.2 </t>
  </si>
  <si>
    <t xml:space="preserve"> 3.1.7.3 </t>
  </si>
  <si>
    <t xml:space="preserve"> 3.1.7.4 </t>
  </si>
  <si>
    <t xml:space="preserve"> 3.1.7.5 </t>
  </si>
  <si>
    <t xml:space="preserve"> 3.1.10.2 </t>
  </si>
  <si>
    <t xml:space="preserve"> 3.1.10.3 </t>
  </si>
  <si>
    <t xml:space="preserve"> 3.2.2.4 </t>
  </si>
  <si>
    <t xml:space="preserve"> 3.2.2.5 </t>
  </si>
  <si>
    <t xml:space="preserve"> 3.2.2.6 </t>
  </si>
  <si>
    <t xml:space="preserve"> 3.2.2.7 </t>
  </si>
  <si>
    <t>SUPERESTRUTURA - VIGAS E PILARES</t>
  </si>
  <si>
    <t xml:space="preserve"> 3.2.3.6 </t>
  </si>
  <si>
    <t xml:space="preserve"> 3.2.3.8 </t>
  </si>
  <si>
    <t xml:space="preserve"> 3.2.3.9 </t>
  </si>
  <si>
    <t xml:space="preserve"> 3.2.5.3 </t>
  </si>
  <si>
    <t xml:space="preserve"> 3.2.5.4 </t>
  </si>
  <si>
    <t xml:space="preserve"> 3.2.5.5 </t>
  </si>
  <si>
    <t xml:space="preserve"> 3.2.6.2 </t>
  </si>
  <si>
    <t xml:space="preserve"> 3.2.6.3 </t>
  </si>
  <si>
    <t xml:space="preserve"> 94562 </t>
  </si>
  <si>
    <t xml:space="preserve"> 3.2.6.4 </t>
  </si>
  <si>
    <t xml:space="preserve"> 3.2.9.3 </t>
  </si>
  <si>
    <t xml:space="preserve"> 6.1 </t>
  </si>
  <si>
    <t xml:space="preserve"> 3116 </t>
  </si>
  <si>
    <t>Cantoneira alumínio anodizado natural, 1" x  1/8" - vara com 6m - 0,408 kg/m Cantoneira alumínio anodizado natural, 1" x  1/8" - vara com 6m  - 0,408 kg/m m</t>
  </si>
  <si>
    <t xml:space="preserve"> H00019 </t>
  </si>
  <si>
    <t>Torneira longa metalica de 3/4"</t>
  </si>
  <si>
    <t xml:space="preserve"> H00018 </t>
  </si>
  <si>
    <t>Pia de aco inoxidavel c/ 01 cuba de 1,50m</t>
  </si>
  <si>
    <t xml:space="preserve"> H00016 </t>
  </si>
  <si>
    <t>Sifao metalico de 2''</t>
  </si>
  <si>
    <t xml:space="preserve"> H00020 </t>
  </si>
  <si>
    <t>Valvula p/ pia d = 2" - inox</t>
  </si>
  <si>
    <t xml:space="preserve"> 110142 </t>
  </si>
  <si>
    <t>Argamassa de cimento e areia 1:6</t>
  </si>
  <si>
    <t xml:space="preserve"> 280006 </t>
  </si>
  <si>
    <t>ARMADOR COM ENCARGOS COMPLEMENTARES</t>
  </si>
  <si>
    <t xml:space="preserve"> D00090 </t>
  </si>
  <si>
    <t>Porta de enrolar galvanizada  (incl. pint. anti-corrosiva)</t>
  </si>
  <si>
    <t xml:space="preserve"> 88261 </t>
  </si>
  <si>
    <t>CARPINTEIRO DE ESQUADRIA COM ENCARGOS COMPLEMENTARES</t>
  </si>
  <si>
    <t xml:space="preserve"> 280030 </t>
  </si>
  <si>
    <t xml:space="preserve"> D00046 </t>
  </si>
  <si>
    <t xml:space="preserve"> 00034586 </t>
  </si>
  <si>
    <t>BLOCO ESTRUTURAL CERAMICO 14 X 19 X 29 CM, 6,0 MPA (NBR 15270)</t>
  </si>
  <si>
    <t xml:space="preserve"> D00287 </t>
  </si>
  <si>
    <t>Escápula</t>
  </si>
  <si>
    <t xml:space="preserve"> 00007271 </t>
  </si>
  <si>
    <t>BLOCO CERAMICO / TIJOLO VAZADO PARA ALVENARIA DE VEDACAO, 8 FUROS NA HORIZONTAL, DE 9 X 19 X 19 CM (L XA X C)</t>
  </si>
  <si>
    <t xml:space="preserve"> 00034557 </t>
  </si>
  <si>
    <t>TELA DE ACO SOLDADA GALVANIZADA/ZINCADA PARA ALVENARIA, FIO D = *1,20 A 1,70* MM, MALHA 15 X 15 MM, (C X L) *50 X 7,5* CM</t>
  </si>
  <si>
    <t xml:space="preserve"> 88238 </t>
  </si>
  <si>
    <t>AJUDANTE DE ARMADOR COM ENCARGOS COMPLEMENTARES</t>
  </si>
  <si>
    <t xml:space="preserve"> 88245 </t>
  </si>
  <si>
    <t xml:space="preserve"> 92802 </t>
  </si>
  <si>
    <t>CORTE E DOBRA DE AÇO CA-50, DIÂMETRO DE 8,0 MM. AF_06/2022</t>
  </si>
  <si>
    <t xml:space="preserve"> 92803 </t>
  </si>
  <si>
    <t>CORTE E DOBRA DE AÇO CA-50, DIÂMETRO DE 10,0 MM. AF_06/2022</t>
  </si>
  <si>
    <t xml:space="preserve"> 92800 </t>
  </si>
  <si>
    <t>CORTE E DOBRA DE AÇO CA-60, DIÂMETRO DE 5,0 MM. AF_06/2022</t>
  </si>
  <si>
    <t xml:space="preserve"> 88377 </t>
  </si>
  <si>
    <t>OPERADOR DE BETONEIRA ESTACIONÁRIA/MISTURADOR COM ENCARGOS COMPLEMENTARES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</si>
  <si>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</si>
  <si>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</si>
  <si>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</si>
  <si>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</si>
  <si>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00004734 </t>
  </si>
  <si>
    <t>SEIXO ROLADO PARA APLICACAO EM CONCRETO (POSTO PEDREIRA/FORNECEDOR, SEM FRETE)</t>
  </si>
  <si>
    <t xml:space="preserve"> 91692 </t>
  </si>
  <si>
    <t>SERRA CIRCULAR DE BANCADA COM MOTOR ELÉTRICO POTÊNCIA DE 5HP, COM COIFA PARA DISCO 10" - CHP DIURNO. AF_08/2015</t>
  </si>
  <si>
    <t xml:space="preserve"> 91693 </t>
  </si>
  <si>
    <t>SERRA CIRCULAR DE BANCADA COM MOTOR ELÉTRICO POTÊNCIA DE 5HP, COM COIFA PARA DISCO 10" - CHI DIURNO. AF_08/2015</t>
  </si>
  <si>
    <t xml:space="preserve"> 00005074 </t>
  </si>
  <si>
    <t>PREGO DE ACO POLIDO COM CABECA 15 X 18 (1 1/2 X 13)</t>
  </si>
  <si>
    <t xml:space="preserve"> 00040304 </t>
  </si>
  <si>
    <t>PREGO DE ACO POLIDO COM CABECA DUPLA 17 X 27 (2 1/2 X 11)</t>
  </si>
  <si>
    <t xml:space="preserve"> 00005073 </t>
  </si>
  <si>
    <t>PREGO DE ACO POLIDO COM CABECA 17 X 24 (2 1/4 X 11)</t>
  </si>
  <si>
    <t xml:space="preserve"> 280024 </t>
  </si>
  <si>
    <t xml:space="preserve"> 080273 </t>
  </si>
  <si>
    <t>Reboco impermeabilizante</t>
  </si>
  <si>
    <t xml:space="preserve"> I00004 </t>
  </si>
  <si>
    <t>Impermeabilizante asfáltico disperso em água</t>
  </si>
  <si>
    <t xml:space="preserve"> 92270 </t>
  </si>
  <si>
    <t>FABRICAÇÃO DE FÔRMA PARA VIGAS, COM MADEIRA SERRADA, E = 25 MM. AF_09/2020</t>
  </si>
  <si>
    <t xml:space="preserve"> 92273 </t>
  </si>
  <si>
    <t>FABRICAÇÃO DE ESCORAS DO TIPO PONTALETE, EM MADEIRA, PARA PÉ-DIREITO SIMPLES. AF_09/2020</t>
  </si>
  <si>
    <t xml:space="preserve"> 280019 </t>
  </si>
  <si>
    <t>MARMORISTA/GRANITEIRO COM ENCARGOS COMPLEMENTARES</t>
  </si>
  <si>
    <t xml:space="preserve"> A00080 </t>
  </si>
  <si>
    <t>Granito  Cinza e=3cm (polido nos dois lados)</t>
  </si>
  <si>
    <t xml:space="preserve"> D00106 </t>
  </si>
  <si>
    <t>Ferragens p/ div. em granito</t>
  </si>
  <si>
    <t xml:space="preserve"> 92260 </t>
  </si>
  <si>
    <t>INSTALAÇÃO DE TESOURA (INTEIRA OU MEIA), BIAPOIADA, EM MADEIRA NÃO APARELHADA, PARA VÃOS MAIORES OU IGUAIS A 6,0 M E MENORES QUE 8,0 M, INCLUSO IÇAMENTO. AF_07/2019</t>
  </si>
  <si>
    <t xml:space="preserve"> 00004400 </t>
  </si>
  <si>
    <t>CAIBRO NAO APARELHADO,  *6 X 8* CM,  EM MACARANDUBA, ANGELIM OU EQUIVALENTE DA REGIAO -  BRUTA</t>
  </si>
  <si>
    <t xml:space="preserve"> 88278 </t>
  </si>
  <si>
    <t>MONTADOR DE ESTRUTURA METÁLICA COM ENCARGOS COMPLEMENTARES</t>
  </si>
  <si>
    <t xml:space="preserve"> 00043131 </t>
  </si>
  <si>
    <t>ARAME GALVANIZADO 6 BWG, D = 5,16 MM (0,157 KG/M), OU 8 BWG, D = 4,19 MM (0,101 KG/M), OU 10 BWG, D = 3,40 MM (0,0713 KG/M)</t>
  </si>
  <si>
    <t xml:space="preserve"> 00036225 </t>
  </si>
  <si>
    <t>FORRO DE PVC LISO, BRANCO, REGUA DE 20 CM, ESPESSURA DE 8 MM A 10 MM, COMPRIMENTO 6 M (SEM COLOCACAO)</t>
  </si>
  <si>
    <t xml:space="preserve"> 00039443 </t>
  </si>
  <si>
    <t>PARAFUSO DRY WALL, EM ACO ZINCADO, CABECA LENTILHA E PONTA BROCA (LB), LARGURA 4,2 MM, COMPRIMENTO 13 MM</t>
  </si>
  <si>
    <t xml:space="preserve"> 00039430 </t>
  </si>
  <si>
    <t>PENDURAL OU PRESILHA REGULADORA, EM ACO GALVANIZADO, COM CORPO, MOLA E REBITE, PARA PERFIL TIPO CANALETA DE ESTRUTURA EM FORROS DRYWALL</t>
  </si>
  <si>
    <t xml:space="preserve"> 00039427 </t>
  </si>
  <si>
    <t>PERFIL CANALETA, FORMATO C, EM ACO ZINCADO, PARA ESTRUTURA FORRO DRYWALL, E = 0,5 MM, *46 X 18* (L X H), COMPRIMENTO 3 M</t>
  </si>
  <si>
    <t xml:space="preserve"> 00040547 </t>
  </si>
  <si>
    <t>PARAFUSO ZINCADO, AUTOBROCANTE, FLANGEADO, 4,2 MM X 19 MM</t>
  </si>
  <si>
    <t xml:space="preserve"> H00184 </t>
  </si>
  <si>
    <t>Flange de aco galvanizado - 20mm</t>
  </si>
  <si>
    <t xml:space="preserve"> H00319 </t>
  </si>
  <si>
    <t xml:space="preserve"> H00186 </t>
  </si>
  <si>
    <t>Flange de aco galvanizado - 50mm</t>
  </si>
  <si>
    <t xml:space="preserve"> H00185 </t>
  </si>
  <si>
    <t>Flange de aco galvanizado - 25mm</t>
  </si>
  <si>
    <t xml:space="preserve"> D00224 </t>
  </si>
  <si>
    <t>Viga de peroba 6x16cm</t>
  </si>
  <si>
    <t xml:space="preserve"> 718 </t>
  </si>
  <si>
    <t>Cuba de embutir oval branca (Deca  -  ref. L-37 ou similar) un</t>
  </si>
  <si>
    <t xml:space="preserve"> 12057 </t>
  </si>
  <si>
    <t>Furo em bancada de mármore ou granito para colacação de torneira ou válvula un</t>
  </si>
  <si>
    <t xml:space="preserve"> 00006141 </t>
  </si>
  <si>
    <t>ENGATE/RABICHO FLEXIVEL PLASTICO (PVC OU ABS) BRANCO 1/2 " X 30 CM</t>
  </si>
  <si>
    <t xml:space="preserve"> 00006145 </t>
  </si>
  <si>
    <t>SIFAO PLASTICO TIPO COPO PARA PIA AMERICANA 1.1/2 X 1.1/2 "</t>
  </si>
  <si>
    <t xml:space="preserve"> 00006153 </t>
  </si>
  <si>
    <t>VALVULA EM PLASTICO BRANCO PARA TANQUE OU LAVATORIO 1 ", SEM UNHO E SEM LADRAO</t>
  </si>
  <si>
    <t xml:space="preserve"> D00335 </t>
  </si>
  <si>
    <t>Barra em aço inox - 1 1/4"</t>
  </si>
  <si>
    <t xml:space="preserve"> D00417 </t>
  </si>
  <si>
    <t xml:space="preserve"> 668 </t>
  </si>
  <si>
    <t>Fixação para tanque, DECA FT11 ou similar Fixação p/ tanque (deca - ref. ft11 ou similar) cj</t>
  </si>
  <si>
    <t>cj</t>
  </si>
  <si>
    <t xml:space="preserve"> 2012 </t>
  </si>
  <si>
    <t>Sifao com valvula para tanque lavar, 1 1/4" x 40, Akros nº. 8 ou similar un</t>
  </si>
  <si>
    <t xml:space="preserve"> 00011688 </t>
  </si>
  <si>
    <t>TANQUE ACO INOXIDAVEL (ACO 304) COM ESFREGADOR E VALVULA, DE *50 X 40 X 22* CM</t>
  </si>
  <si>
    <t xml:space="preserve"> 00013984 </t>
  </si>
  <si>
    <t>TORNEIRA METALICA CROMADA, CANO CURTO, COM AREJADOR, SEM BICO PLASTICO, DE PAREDE, PARA USO GERAL, 1/2 " OU 3/4 " (REF 1152 / 1154)</t>
  </si>
  <si>
    <t xml:space="preserve"> 100659 </t>
  </si>
  <si>
    <t>ALIZAR DE 5X1,5CM PARA PORTA FIXADO COM PREGOS, PADRÃO MÉDIO - FORNECIMENTO E INSTALAÇÃO. AF_12/2019</t>
  </si>
  <si>
    <t xml:space="preserve"> 90806 </t>
  </si>
  <si>
    <t>BATENTE PARA PORTA DE MADEIRA, FIXAÇÃO COM ARGAMASSA, PADRÃO MÉDIO - FORNECIMENTO E INSTALAÇÃO. AF_12/2019</t>
  </si>
  <si>
    <t xml:space="preserve"> 90822 </t>
  </si>
  <si>
    <t>PORTA DE MADEIRA PARA PINTURA, SEMI-OCA (LEVE OU MÉDIA), 80X210CM, ESPESSURA DE 3,5CM, INCLUSO DOBRADIÇAS - FORNECIMENTO E INSTALAÇÃO. AF_12/2019</t>
  </si>
  <si>
    <t xml:space="preserve"> 90830 </t>
  </si>
  <si>
    <t>FECHADURA DE EMBUTIR COM CILINDRO, EXTERNA, COMPLETA, ACABAMENTO PADRÃO MÉDIO, INCLUSO EXECUÇÃO DE FURO - FORNECIMENTO E INSTALAÇÃO. AF_12/2019</t>
  </si>
  <si>
    <t xml:space="preserve"> 90823 </t>
  </si>
  <si>
    <t>PORTA DE MADEIRA PARA PINTURA, SEMI-OCA (LEVE OU MÉDIA), 90X210CM, ESPESSURA DE 3,5CM, INCLUSO DOBRADIÇAS - FORNECIMENTO E INSTALAÇÃO. AF_12/2019</t>
  </si>
  <si>
    <t xml:space="preserve"> 00011199 </t>
  </si>
  <si>
    <t>JANELA DE CORRER, ACO, BATENTE/REQUADRO DE 6 A 14 CM, COM DIVISAO HORIZ , PINT ANTICORROSIVA, SEM VIDRO, BANDEIRA COM BASCULA, 4 FLS, 120 X 150 CM (A X L)</t>
  </si>
  <si>
    <t>Tomadas Convencionais e Interruptores</t>
  </si>
  <si>
    <t xml:space="preserve"> 00012001 </t>
  </si>
  <si>
    <t>CAIXA OCTOGONAL DE FUNDO MOVEL, EM PVC, DE 4" X 4", PARA ELETRODUTO FLEXIVEL CORRUGADO</t>
  </si>
  <si>
    <t xml:space="preserve"> 00039385 </t>
  </si>
  <si>
    <t>LUMINARIA LED PLAFON REDONDO DE SOBREPOR BIVOLT 12/13 W,  D = *17* CM</t>
  </si>
  <si>
    <t xml:space="preserve"> 00001570 </t>
  </si>
  <si>
    <t>TERMINAL A COMPRESSAO EM COBRE ESTANHADO PARA CABO 2,5 MM2, 1 FURO E 1 COMPRESSAO, PARA PARAFUSO DE FIXACAO M5</t>
  </si>
  <si>
    <t xml:space="preserve"> 8830 </t>
  </si>
  <si>
    <t>Disjuntor tripolar 100 A, padrão DIN (  linha branca ),  corrente de interrupção 10KA, ref.:Moeller ou similar. Disjuntor tripolar100 A, padrão DIN (  linha branca ),  corrente de interrupção 10KA, ref.:Moeller ou similar. un</t>
  </si>
  <si>
    <t xml:space="preserve"> 00001019 </t>
  </si>
  <si>
    <t>CABO DE COBRE, FLEXIVEL, CLASSE 4 OU 5, ISOLACAO EM PVC/A, ANTICHAMA BWF-B, COBERTURA PVC-ST1, ANTICHAMA BWF-B, 1 CONDUTOR, 0,6/1 KV, SECAO NOMINAL 35 MM2</t>
  </si>
  <si>
    <t xml:space="preserve"> 100578 </t>
  </si>
  <si>
    <t>ASSENTAMENTO DE POSTE DE CONCRETO COM COMPRIMENTO NOMINAL DE 9 M, CARGA NOMINAL MENOR OU IGUAL A 1000 DAN, ENGASTAMENTO SIMPLES COM 1,5 M DE SOLO (NÃO INCLUI FORNECIMENTO). AF_11/2019</t>
  </si>
  <si>
    <t xml:space="preserve"> 91886 </t>
  </si>
  <si>
    <t>LUVA PARA ELETRODUTO, PVC, ROSCÁVEL, DN 40 MM (1 1/4"), PARA CIRCUITOS TERMINAIS, INSTALADA EM PAREDE - FORNECIMENTO E INSTALAÇÃO. AF_12/2015</t>
  </si>
  <si>
    <t xml:space="preserve"> 91922 </t>
  </si>
  <si>
    <t>CURVA 180 GRAUS PARA ELETRODUTO, PVC, ROSCÁVEL, DN 40 MM (1 1/4"), PARA CIRCUITOS TERMINAIS, INSTALADA EM PAREDE - FORNECIMENTO E INSTALAÇÃO. AF_12/2015</t>
  </si>
  <si>
    <t xml:space="preserve"> 96977 </t>
  </si>
  <si>
    <t>CORDOALHA DE COBRE NU 50 MM², ENTERRADA, SEM ISOLADOR - FORNECIMENTO E INSTALAÇÃO. AF_12/2017</t>
  </si>
  <si>
    <t xml:space="preserve"> 96986 </t>
  </si>
  <si>
    <t>HASTE DE ATERRAMENTO 3/4  PARA SPDA - FORNECIMENTO E INSTALAÇÃO. AF_12/2017</t>
  </si>
  <si>
    <t xml:space="preserve"> 00011267 </t>
  </si>
  <si>
    <t>ARRUELA LISA, REDONDA, DE LATAO POLIDO, DIAMETRO NOMINAL 5/8", DIAMETRO EXTERNO = 34 MM, DIAMETRO DO FURO = 17 MM, ESPESSURA = *2,5* MM</t>
  </si>
  <si>
    <t xml:space="preserve"> 00039809 </t>
  </si>
  <si>
    <t>CAIXA PARA MEDIDOR POLIFASICO, EM POLICARBONATO / TERMOPLASTICO, PARA ALOJAR 1 DISJUNTOR (PADRAO DA CONCESSIONARIA LOCAL)</t>
  </si>
  <si>
    <t xml:space="preserve"> 00011864 </t>
  </si>
  <si>
    <t>CONECTOR METALICO TIPO PARAFUSO FENDIDO (SPLIT BOLT), PARA CABOS ATE 95 MM2</t>
  </si>
  <si>
    <t xml:space="preserve"> 00001094 </t>
  </si>
  <si>
    <t>ARMACAO VERTICAL COM HASTE E CONTRA-PINO, EM CHAPA DE ACO GALVANIZADO 3/16", COM 1 ESTRIBO, SEM ISOLADOR</t>
  </si>
  <si>
    <t xml:space="preserve"> 00003398 </t>
  </si>
  <si>
    <t>ISOLADOR DE PORCELANA, TIPO ROLDANA, DIMENSOES DE *72* X *72* MM, PARA USO EM BAIXA TENSAO</t>
  </si>
  <si>
    <t xml:space="preserve"> 00004346 </t>
  </si>
  <si>
    <t>PARAFUSO DE FERRO POLIDO, SEXTAVADO, COM ROSCA PARCIAL, DIAMETRO 5/8", COMPRIMENTO 6", COM PORCA E ARRUELA DE PRESSAO MEDIA</t>
  </si>
  <si>
    <t xml:space="preserve"> 00014153 </t>
  </si>
  <si>
    <t>FITA METALICA PERFURADA, L = *18* MM, ROLO DE 30 M, CARGA RECOMENDADA = *30* KGF</t>
  </si>
  <si>
    <t xml:space="preserve"> 00039997 </t>
  </si>
  <si>
    <t>PORCA ZINCADA, SEXTAVADA, DIAMETRO 1/4"</t>
  </si>
  <si>
    <t xml:space="preserve"> 00039996 </t>
  </si>
  <si>
    <t>VERGALHAO ZINCADO ROSCA TOTAL, 1/4 " (6,3 MM)</t>
  </si>
  <si>
    <t>Postes Tubulares de Ferro Galvanizado</t>
  </si>
  <si>
    <t xml:space="preserve"> 95 </t>
  </si>
  <si>
    <t>Concreto simples fabricado na obra, fck=13,5 mpa, lançado e adensado</t>
  </si>
  <si>
    <t>Alvenarias de Pedra e Concretos para Fundações</t>
  </si>
  <si>
    <t xml:space="preserve"> 2645 </t>
  </si>
  <si>
    <t>Poste de ferro galvanizado, 3" x 6m, completo, para entrada de energia un</t>
  </si>
  <si>
    <t xml:space="preserve"> 00002674 </t>
  </si>
  <si>
    <t>ELETRODUTO DE PVC RIGIDO ROSCAVEL DE 3/4 ", SEM LUVA</t>
  </si>
  <si>
    <t xml:space="preserve"> 00001891 </t>
  </si>
  <si>
    <t>LUVA EM PVC RIGIDO ROSCAVEL, DE 3/4", PARA ELETRODUTO</t>
  </si>
  <si>
    <t xml:space="preserve"> 7143 </t>
  </si>
  <si>
    <t>Abraçadeira metálica tipo "d" de 1" un</t>
  </si>
  <si>
    <t xml:space="preserve"> 00001892 </t>
  </si>
  <si>
    <t>LUVA EM PVC RIGIDO ROSCAVEL, DE 1", PARA ELETRODUTO</t>
  </si>
  <si>
    <t>Fornecimento de Materiais para Redes de Energia Elétrica e Iluminação</t>
  </si>
  <si>
    <t xml:space="preserve"> 664 </t>
  </si>
  <si>
    <t>Conector p/ haste de aterramento 5/8" un</t>
  </si>
  <si>
    <t xml:space="preserve"> 00003379 </t>
  </si>
  <si>
    <t>HASTE DE ATERRAMENTO EM ACO COM 3,00 M DE COMPRIMENTO E DN = 5/8", REVESTIDA COM BAIXA CAMADA DE COBRE, SEM CONECTOR</t>
  </si>
  <si>
    <t>Aparelhos, Utensílios e Equipamentos Elétricos</t>
  </si>
  <si>
    <t xml:space="preserve"> 3221 </t>
  </si>
  <si>
    <t>Ventilador de parede 50cm, 127v un</t>
  </si>
  <si>
    <t xml:space="preserve"> D00392 </t>
  </si>
  <si>
    <t xml:space="preserve"> 00002510 </t>
  </si>
  <si>
    <t>RELE FOTOELETRICO INTERNO E EXTERNO BIVOLT 1000 W, DE CONECTOR, SEM BASE</t>
  </si>
  <si>
    <t xml:space="preserve"> 130208 </t>
  </si>
  <si>
    <t>Cimentado liso c/junta de madeira</t>
  </si>
  <si>
    <t xml:space="preserve"> 150210 </t>
  </si>
  <si>
    <t>Verniz poliuretano sobre madeiramento do telhado</t>
  </si>
  <si>
    <t xml:space="preserve"> 130507 </t>
  </si>
  <si>
    <t>Camada impermeabilizadora e=10cm c/ seixo</t>
  </si>
  <si>
    <t xml:space="preserve"> 070308 </t>
  </si>
  <si>
    <t>Encaibramento e ripamento</t>
  </si>
  <si>
    <t xml:space="preserve"> 070058 </t>
  </si>
  <si>
    <t>Cobertura - telha plan</t>
  </si>
  <si>
    <t xml:space="preserve"> 040026 </t>
  </si>
  <si>
    <t>Baldrame em conc.ciclópico c/pedra preta incl.forma</t>
  </si>
  <si>
    <t xml:space="preserve"> D00306 </t>
  </si>
  <si>
    <t>Peça em madeira de lei 5"x2" 4 m apar.</t>
  </si>
  <si>
    <t xml:space="preserve"> D00005 </t>
  </si>
  <si>
    <t>Peça em madeira de lei 6"x3" 4 m apar.</t>
  </si>
  <si>
    <t>55,0</t>
  </si>
  <si>
    <t>1.927,27</t>
  </si>
  <si>
    <t>105.999,85</t>
  </si>
  <si>
    <t>10,78</t>
  </si>
  <si>
    <t>74,63</t>
  </si>
  <si>
    <t>1.040,04</t>
  </si>
  <si>
    <t>77.618,18</t>
  </si>
  <si>
    <t>7,89</t>
  </si>
  <si>
    <t>18,68</t>
  </si>
  <si>
    <t>904,95</t>
  </si>
  <si>
    <t>55.138,60</t>
  </si>
  <si>
    <t>5,61</t>
  </si>
  <si>
    <t>24,29</t>
  </si>
  <si>
    <t>812,11</t>
  </si>
  <si>
    <t>51.260,38</t>
  </si>
  <si>
    <t>5,21</t>
  </si>
  <si>
    <t>29,50</t>
  </si>
  <si>
    <t>383,86</t>
  </si>
  <si>
    <t>106,00</t>
  </si>
  <si>
    <t>40.689,16</t>
  </si>
  <si>
    <t>33,64</t>
  </si>
  <si>
    <t>40,22</t>
  </si>
  <si>
    <t>853,48</t>
  </si>
  <si>
    <t>34.326,96</t>
  </si>
  <si>
    <t>3,49</t>
  </si>
  <si>
    <t>37,13</t>
  </si>
  <si>
    <t>322,73</t>
  </si>
  <si>
    <t>105,83</t>
  </si>
  <si>
    <t>34.154,51</t>
  </si>
  <si>
    <t>3,47</t>
  </si>
  <si>
    <t>40,60</t>
  </si>
  <si>
    <t>24,87</t>
  </si>
  <si>
    <t>1.140,32</t>
  </si>
  <si>
    <t>28.359,75</t>
  </si>
  <si>
    <t>2,88</t>
  </si>
  <si>
    <t>43,49</t>
  </si>
  <si>
    <t>375,83</t>
  </si>
  <si>
    <t>26.687,68</t>
  </si>
  <si>
    <t>2,71</t>
  </si>
  <si>
    <t>46,20</t>
  </si>
  <si>
    <t>23,42</t>
  </si>
  <si>
    <t>23.809,24</t>
  </si>
  <si>
    <t>2,42</t>
  </si>
  <si>
    <t>48,62</t>
  </si>
  <si>
    <t>1.250,95</t>
  </si>
  <si>
    <t>22.767,29</t>
  </si>
  <si>
    <t>2,32</t>
  </si>
  <si>
    <t>50,94</t>
  </si>
  <si>
    <t>25,2</t>
  </si>
  <si>
    <t>903,15</t>
  </si>
  <si>
    <t>22.759,38</t>
  </si>
  <si>
    <t>2,31</t>
  </si>
  <si>
    <t>53,26</t>
  </si>
  <si>
    <t>170,34</t>
  </si>
  <si>
    <t>119,11</t>
  </si>
  <si>
    <t>20.289,19</t>
  </si>
  <si>
    <t>2,06</t>
  </si>
  <si>
    <t>55,32</t>
  </si>
  <si>
    <t>224,62</t>
  </si>
  <si>
    <t>19.368,98</t>
  </si>
  <si>
    <t>1,97</t>
  </si>
  <si>
    <t>57,29</t>
  </si>
  <si>
    <t>17.124,27</t>
  </si>
  <si>
    <t>59,03</t>
  </si>
  <si>
    <t>22,0</t>
  </si>
  <si>
    <t>16.978,72</t>
  </si>
  <si>
    <t>1,73</t>
  </si>
  <si>
    <t>60,76</t>
  </si>
  <si>
    <t>13,41</t>
  </si>
  <si>
    <t>15.012,89</t>
  </si>
  <si>
    <t>1,53</t>
  </si>
  <si>
    <t>62,28</t>
  </si>
  <si>
    <t>14.873,79</t>
  </si>
  <si>
    <t>1,51</t>
  </si>
  <si>
    <t>63,80</t>
  </si>
  <si>
    <t>119,1</t>
  </si>
  <si>
    <t>13.711,98</t>
  </si>
  <si>
    <t>1,39</t>
  </si>
  <si>
    <t>65,19</t>
  </si>
  <si>
    <t>13.474,70</t>
  </si>
  <si>
    <t>66,56</t>
  </si>
  <si>
    <t>67,89</t>
  </si>
  <si>
    <t>738,1</t>
  </si>
  <si>
    <t>16,74</t>
  </si>
  <si>
    <t>12.355,79</t>
  </si>
  <si>
    <t>1,26</t>
  </si>
  <si>
    <t>69,15</t>
  </si>
  <si>
    <t>2.300,0</t>
  </si>
  <si>
    <t>12.075,00</t>
  </si>
  <si>
    <t>1,23</t>
  </si>
  <si>
    <t>70,37</t>
  </si>
  <si>
    <t>11.942,92</t>
  </si>
  <si>
    <t>71,59</t>
  </si>
  <si>
    <t>162,0</t>
  </si>
  <si>
    <t>11.908,62</t>
  </si>
  <si>
    <t>72,80</t>
  </si>
  <si>
    <t>26,69</t>
  </si>
  <si>
    <t>443,97</t>
  </si>
  <si>
    <t>11.849,55</t>
  </si>
  <si>
    <t>74,00</t>
  </si>
  <si>
    <t>11.625,54</t>
  </si>
  <si>
    <t>75,19</t>
  </si>
  <si>
    <t>195,0</t>
  </si>
  <si>
    <t>51,24</t>
  </si>
  <si>
    <t>9.991,80</t>
  </si>
  <si>
    <t>1,02</t>
  </si>
  <si>
    <t>76,20</t>
  </si>
  <si>
    <t>56,01</t>
  </si>
  <si>
    <t>9.606,27</t>
  </si>
  <si>
    <t>77,18</t>
  </si>
  <si>
    <t>1.579,10</t>
  </si>
  <si>
    <t>9.474,60</t>
  </si>
  <si>
    <t>0,96</t>
  </si>
  <si>
    <t>78,14</t>
  </si>
  <si>
    <t>7.929,90</t>
  </si>
  <si>
    <t>78,95</t>
  </si>
  <si>
    <t>7.419,83</t>
  </si>
  <si>
    <t>0,75</t>
  </si>
  <si>
    <t>79,71</t>
  </si>
  <si>
    <t>353,1</t>
  </si>
  <si>
    <t>20,66</t>
  </si>
  <si>
    <t>7.295,04</t>
  </si>
  <si>
    <t>0,74</t>
  </si>
  <si>
    <t>80,45</t>
  </si>
  <si>
    <t>170,7</t>
  </si>
  <si>
    <t>6.633,40</t>
  </si>
  <si>
    <t>81,12</t>
  </si>
  <si>
    <t>69,24</t>
  </si>
  <si>
    <t>93,29</t>
  </si>
  <si>
    <t>6.459,39</t>
  </si>
  <si>
    <t>0,66</t>
  </si>
  <si>
    <t>81,78</t>
  </si>
  <si>
    <t>110,52</t>
  </si>
  <si>
    <t>6.318,42</t>
  </si>
  <si>
    <t>82,42</t>
  </si>
  <si>
    <t>5.659,77</t>
  </si>
  <si>
    <t>0,58</t>
  </si>
  <si>
    <t>83,00</t>
  </si>
  <si>
    <t>291,3</t>
  </si>
  <si>
    <t>19,29</t>
  </si>
  <si>
    <t>5.619,17</t>
  </si>
  <si>
    <t>83,57</t>
  </si>
  <si>
    <t>62,1</t>
  </si>
  <si>
    <t>5.566,64</t>
  </si>
  <si>
    <t>84,14</t>
  </si>
  <si>
    <t>252,71</t>
  </si>
  <si>
    <t>5.524,24</t>
  </si>
  <si>
    <t>0,56</t>
  </si>
  <si>
    <t>84,70</t>
  </si>
  <si>
    <t>440,0</t>
  </si>
  <si>
    <t>5.478,00</t>
  </si>
  <si>
    <t>85,25</t>
  </si>
  <si>
    <t>12,96</t>
  </si>
  <si>
    <t>5.250,48</t>
  </si>
  <si>
    <t>0,53</t>
  </si>
  <si>
    <t>85,79</t>
  </si>
  <si>
    <t>1.035,48</t>
  </si>
  <si>
    <t>5.177,40</t>
  </si>
  <si>
    <t>86,32</t>
  </si>
  <si>
    <t>5.130,01</t>
  </si>
  <si>
    <t>0,52</t>
  </si>
  <si>
    <t>86,84</t>
  </si>
  <si>
    <t>38,05</t>
  </si>
  <si>
    <t>130,34</t>
  </si>
  <si>
    <t>4.959,43</t>
  </si>
  <si>
    <t>87,34</t>
  </si>
  <si>
    <t>87,84</t>
  </si>
  <si>
    <t>2.338,07</t>
  </si>
  <si>
    <t>4.676,14</t>
  </si>
  <si>
    <t>0,48</t>
  </si>
  <si>
    <t>12,8</t>
  </si>
  <si>
    <t>361,55</t>
  </si>
  <si>
    <t>4.627,84</t>
  </si>
  <si>
    <t>88,79</t>
  </si>
  <si>
    <t>25,43</t>
  </si>
  <si>
    <t>181,39</t>
  </si>
  <si>
    <t>4.612,74</t>
  </si>
  <si>
    <t>89,26</t>
  </si>
  <si>
    <t>69,0</t>
  </si>
  <si>
    <t>4.478,79</t>
  </si>
  <si>
    <t>0,46</t>
  </si>
  <si>
    <t>89,71</t>
  </si>
  <si>
    <t>4.409,12</t>
  </si>
  <si>
    <t>90,16</t>
  </si>
  <si>
    <t>4.205,95</t>
  </si>
  <si>
    <t>90,59</t>
  </si>
  <si>
    <t>540,0</t>
  </si>
  <si>
    <t>4.185,00</t>
  </si>
  <si>
    <t>174,3</t>
  </si>
  <si>
    <t>3.994,95</t>
  </si>
  <si>
    <t>91,42</t>
  </si>
  <si>
    <t>41,02</t>
  </si>
  <si>
    <t>3.589,25</t>
  </si>
  <si>
    <t>0,37</t>
  </si>
  <si>
    <t>91,79</t>
  </si>
  <si>
    <t>192,6</t>
  </si>
  <si>
    <t>3.578,50</t>
  </si>
  <si>
    <t>92,15</t>
  </si>
  <si>
    <t>3,48</t>
  </si>
  <si>
    <t>994,18</t>
  </si>
  <si>
    <t>3.459,74</t>
  </si>
  <si>
    <t>0,35</t>
  </si>
  <si>
    <t>92,50</t>
  </si>
  <si>
    <t>0,31</t>
  </si>
  <si>
    <t>92,82</t>
  </si>
  <si>
    <t>37,0</t>
  </si>
  <si>
    <t>2.957,41</t>
  </si>
  <si>
    <t>0,30</t>
  </si>
  <si>
    <t>93,12</t>
  </si>
  <si>
    <t>2.932,45</t>
  </si>
  <si>
    <t>93,41</t>
  </si>
  <si>
    <t>56,0</t>
  </si>
  <si>
    <t>2.866,64</t>
  </si>
  <si>
    <t>0,29</t>
  </si>
  <si>
    <t>93,71</t>
  </si>
  <si>
    <t>17,32</t>
  </si>
  <si>
    <t>164,01</t>
  </si>
  <si>
    <t>2.840,65</t>
  </si>
  <si>
    <t>93,99</t>
  </si>
  <si>
    <t>260,0</t>
  </si>
  <si>
    <t>2.678,00</t>
  </si>
  <si>
    <t>0,27</t>
  </si>
  <si>
    <t>94,27</t>
  </si>
  <si>
    <t>0,25</t>
  </si>
  <si>
    <t>94,52</t>
  </si>
  <si>
    <t>670,0</t>
  </si>
  <si>
    <t>2.311,50</t>
  </si>
  <si>
    <t>94,75</t>
  </si>
  <si>
    <t>1.117,71</t>
  </si>
  <si>
    <t>2.235,42</t>
  </si>
  <si>
    <t>0,23</t>
  </si>
  <si>
    <t>94,98</t>
  </si>
  <si>
    <t>1.051,32</t>
  </si>
  <si>
    <t>2.102,64</t>
  </si>
  <si>
    <t>95,19</t>
  </si>
  <si>
    <t>320,94</t>
  </si>
  <si>
    <t>2.086,11</t>
  </si>
  <si>
    <t>95,41</t>
  </si>
  <si>
    <t>1.003,86</t>
  </si>
  <si>
    <t>2.007,72</t>
  </si>
  <si>
    <t>95,61</t>
  </si>
  <si>
    <t>5,74</t>
  </si>
  <si>
    <t>1.943,04</t>
  </si>
  <si>
    <t>95,81</t>
  </si>
  <si>
    <t>95,0</t>
  </si>
  <si>
    <t>1.913,30</t>
  </si>
  <si>
    <t>0,19</t>
  </si>
  <si>
    <t>96,00</t>
  </si>
  <si>
    <t>1.644,72</t>
  </si>
  <si>
    <t>0,17</t>
  </si>
  <si>
    <t>1.591,26</t>
  </si>
  <si>
    <t>1.484,65</t>
  </si>
  <si>
    <t>96,48</t>
  </si>
  <si>
    <t>190,60</t>
  </si>
  <si>
    <t>1.334,20</t>
  </si>
  <si>
    <t>96,62</t>
  </si>
  <si>
    <t>96,74</t>
  </si>
  <si>
    <t>96,87</t>
  </si>
  <si>
    <t>40,16</t>
  </si>
  <si>
    <t>1.188,73</t>
  </si>
  <si>
    <t>96,99</t>
  </si>
  <si>
    <t>113,75</t>
  </si>
  <si>
    <t>1.144,32</t>
  </si>
  <si>
    <t>97,11</t>
  </si>
  <si>
    <t>71,0</t>
  </si>
  <si>
    <t>15,78</t>
  </si>
  <si>
    <t>1.120,38</t>
  </si>
  <si>
    <t>97,22</t>
  </si>
  <si>
    <t>637,00</t>
  </si>
  <si>
    <t>1.108,38</t>
  </si>
  <si>
    <t>97,33</t>
  </si>
  <si>
    <t>18,0</t>
  </si>
  <si>
    <t>1.054,44</t>
  </si>
  <si>
    <t>97,44</t>
  </si>
  <si>
    <t>61,32</t>
  </si>
  <si>
    <t>1.017,91</t>
  </si>
  <si>
    <t>97,54</t>
  </si>
  <si>
    <t>960,15</t>
  </si>
  <si>
    <t>97,64</t>
  </si>
  <si>
    <t>953,76</t>
  </si>
  <si>
    <t>97,74</t>
  </si>
  <si>
    <t>28,0</t>
  </si>
  <si>
    <t>931,28</t>
  </si>
  <si>
    <t>97,83</t>
  </si>
  <si>
    <t>560,72</t>
  </si>
  <si>
    <t>908,36</t>
  </si>
  <si>
    <t>97,93</t>
  </si>
  <si>
    <t>868,52</t>
  </si>
  <si>
    <t>98,01</t>
  </si>
  <si>
    <t>9,08</t>
  </si>
  <si>
    <t>848,70</t>
  </si>
  <si>
    <t>98,10</t>
  </si>
  <si>
    <t>98,19</t>
  </si>
  <si>
    <t>806,90</t>
  </si>
  <si>
    <t>98,27</t>
  </si>
  <si>
    <t>153,18</t>
  </si>
  <si>
    <t>802,66</t>
  </si>
  <si>
    <t>98,35</t>
  </si>
  <si>
    <t>757,02</t>
  </si>
  <si>
    <t>98,43</t>
  </si>
  <si>
    <t>40,9</t>
  </si>
  <si>
    <t>18,42</t>
  </si>
  <si>
    <t>753,37</t>
  </si>
  <si>
    <t>98,50</t>
  </si>
  <si>
    <t>733,80</t>
  </si>
  <si>
    <t>98,58</t>
  </si>
  <si>
    <t>139,34</t>
  </si>
  <si>
    <t>696,70</t>
  </si>
  <si>
    <t>98,65</t>
  </si>
  <si>
    <t>160,0</t>
  </si>
  <si>
    <t>694,40</t>
  </si>
  <si>
    <t>675,45</t>
  </si>
  <si>
    <t>664,81</t>
  </si>
  <si>
    <t>639,66</t>
  </si>
  <si>
    <t>98,99</t>
  </si>
  <si>
    <t>574,26</t>
  </si>
  <si>
    <t>99,05</t>
  </si>
  <si>
    <t>6,1</t>
  </si>
  <si>
    <t>92,54</t>
  </si>
  <si>
    <t>564,49</t>
  </si>
  <si>
    <t>99,11</t>
  </si>
  <si>
    <t>17,1</t>
  </si>
  <si>
    <t>546,68</t>
  </si>
  <si>
    <t>99,16</t>
  </si>
  <si>
    <t>492,59</t>
  </si>
  <si>
    <t>99,21</t>
  </si>
  <si>
    <t>463,04</t>
  </si>
  <si>
    <t>5,88</t>
  </si>
  <si>
    <t>78,11</t>
  </si>
  <si>
    <t>459,28</t>
  </si>
  <si>
    <t>229,51</t>
  </si>
  <si>
    <t>459,02</t>
  </si>
  <si>
    <t>99,35</t>
  </si>
  <si>
    <t>446,28</t>
  </si>
  <si>
    <t>429,12</t>
  </si>
  <si>
    <t>99,44</t>
  </si>
  <si>
    <t>391,92</t>
  </si>
  <si>
    <t>99,48</t>
  </si>
  <si>
    <t>366,12</t>
  </si>
  <si>
    <t>99,56</t>
  </si>
  <si>
    <t>51,69</t>
  </si>
  <si>
    <t>361,83</t>
  </si>
  <si>
    <t>99,59</t>
  </si>
  <si>
    <t>351,54</t>
  </si>
  <si>
    <t>321,24</t>
  </si>
  <si>
    <t>99,66</t>
  </si>
  <si>
    <t>99,69</t>
  </si>
  <si>
    <t>300,50</t>
  </si>
  <si>
    <t>99,73</t>
  </si>
  <si>
    <t>72,57</t>
  </si>
  <si>
    <t>290,28</t>
  </si>
  <si>
    <t>10,08</t>
  </si>
  <si>
    <t>20,80</t>
  </si>
  <si>
    <t>209,66</t>
  </si>
  <si>
    <t>191,84</t>
  </si>
  <si>
    <t>62,78</t>
  </si>
  <si>
    <t>188,34</t>
  </si>
  <si>
    <t>99,82</t>
  </si>
  <si>
    <t>159,27</t>
  </si>
  <si>
    <t>15,18</t>
  </si>
  <si>
    <t>151,80</t>
  </si>
  <si>
    <t>99,85</t>
  </si>
  <si>
    <t>126,60</t>
  </si>
  <si>
    <t>14,68</t>
  </si>
  <si>
    <t>111,86</t>
  </si>
  <si>
    <t>99,90</t>
  </si>
  <si>
    <t>10,14</t>
  </si>
  <si>
    <t>105,35</t>
  </si>
  <si>
    <t>9,59</t>
  </si>
  <si>
    <t>95,90</t>
  </si>
  <si>
    <t>47,85</t>
  </si>
  <si>
    <t>95,70</t>
  </si>
  <si>
    <t>86,51</t>
  </si>
  <si>
    <t>85,05</t>
  </si>
  <si>
    <t>82,44</t>
  </si>
  <si>
    <t>60,50</t>
  </si>
  <si>
    <t>7,25</t>
  </si>
  <si>
    <t>58,00</t>
  </si>
  <si>
    <t>56,08</t>
  </si>
  <si>
    <t>6,54</t>
  </si>
  <si>
    <t>52,32</t>
  </si>
  <si>
    <t>33,0</t>
  </si>
  <si>
    <t>42,24</t>
  </si>
  <si>
    <t>30,55</t>
  </si>
  <si>
    <t>29,64</t>
  </si>
  <si>
    <t>28,48</t>
  </si>
  <si>
    <t>39,0</t>
  </si>
  <si>
    <t>25,35</t>
  </si>
  <si>
    <t>3.037,2761820</t>
  </si>
  <si>
    <t>45.528,77</t>
  </si>
  <si>
    <t>4,63%</t>
  </si>
  <si>
    <t>27.841,3905628</t>
  </si>
  <si>
    <t>39.256,36</t>
  </si>
  <si>
    <t>3,99%</t>
  </si>
  <si>
    <t>8,62%</t>
  </si>
  <si>
    <t>25,3723250</t>
  </si>
  <si>
    <t>39.221,55</t>
  </si>
  <si>
    <t>12,61%</t>
  </si>
  <si>
    <t>561,0617690</t>
  </si>
  <si>
    <t>36.137,99</t>
  </si>
  <si>
    <t>3,68%</t>
  </si>
  <si>
    <t>16,29%</t>
  </si>
  <si>
    <t>1.509,0043750</t>
  </si>
  <si>
    <t>31.296,75</t>
  </si>
  <si>
    <t>3,18%</t>
  </si>
  <si>
    <t>19,47%</t>
  </si>
  <si>
    <t>2.202,3870197</t>
  </si>
  <si>
    <t>30.040,56</t>
  </si>
  <si>
    <t>3,06%</t>
  </si>
  <si>
    <t>22,53%</t>
  </si>
  <si>
    <t>91,2063460</t>
  </si>
  <si>
    <t>27.609,99</t>
  </si>
  <si>
    <t>2,81%</t>
  </si>
  <si>
    <t>25,34%</t>
  </si>
  <si>
    <t>7.392,0896580</t>
  </si>
  <si>
    <t>26.907,21</t>
  </si>
  <si>
    <t>2,74%</t>
  </si>
  <si>
    <t>28,07%</t>
  </si>
  <si>
    <t>1.379,8457009</t>
  </si>
  <si>
    <t>25.982,49</t>
  </si>
  <si>
    <t>2,64%</t>
  </si>
  <si>
    <t>30,72%</t>
  </si>
  <si>
    <t>6.664,0236118</t>
  </si>
  <si>
    <t>24.257,05</t>
  </si>
  <si>
    <t>2,47%</t>
  </si>
  <si>
    <t>33,18%</t>
  </si>
  <si>
    <t>412,3710500</t>
  </si>
  <si>
    <t>21.191,75</t>
  </si>
  <si>
    <t>2,16%</t>
  </si>
  <si>
    <t>35,34%</t>
  </si>
  <si>
    <t>65,0607600</t>
  </si>
  <si>
    <t>19.192,27</t>
  </si>
  <si>
    <t>1,95%</t>
  </si>
  <si>
    <t>37,29%</t>
  </si>
  <si>
    <t>25,2000000</t>
  </si>
  <si>
    <t>724,61</t>
  </si>
  <si>
    <t>18.260,17</t>
  </si>
  <si>
    <t>1,86%</t>
  </si>
  <si>
    <t>39,15%</t>
  </si>
  <si>
    <t>496,2078000</t>
  </si>
  <si>
    <t>17.019,93</t>
  </si>
  <si>
    <t>1,73%</t>
  </si>
  <si>
    <t>40,88%</t>
  </si>
  <si>
    <t>562,3661100</t>
  </si>
  <si>
    <t>16.404,22</t>
  </si>
  <si>
    <t>1,67%</t>
  </si>
  <si>
    <t>42,55%</t>
  </si>
  <si>
    <t>4.917,6994000</t>
  </si>
  <si>
    <t>3,32</t>
  </si>
  <si>
    <t>16.326,76</t>
  </si>
  <si>
    <t>1,66%</t>
  </si>
  <si>
    <t>44,21%</t>
  </si>
  <si>
    <t>315,7942000</t>
  </si>
  <si>
    <t>16.250,77</t>
  </si>
  <si>
    <t>45,86%</t>
  </si>
  <si>
    <t>784,8493561</t>
  </si>
  <si>
    <t>14.778,71</t>
  </si>
  <si>
    <t>1,50%</t>
  </si>
  <si>
    <t>47,37%</t>
  </si>
  <si>
    <t xml:space="preserve"> 00000034 </t>
  </si>
  <si>
    <t>ACO CA-50, 10,0 MM, VERGALHAO</t>
  </si>
  <si>
    <t>1.033,0770000</t>
  </si>
  <si>
    <t>12,89</t>
  </si>
  <si>
    <t>13.316,36</t>
  </si>
  <si>
    <t>1,35%</t>
  </si>
  <si>
    <t>48,72%</t>
  </si>
  <si>
    <t>10.867,0766000</t>
  </si>
  <si>
    <t>12.823,15</t>
  </si>
  <si>
    <t>50,02%</t>
  </si>
  <si>
    <t>816,5194500</t>
  </si>
  <si>
    <t>12.239,63</t>
  </si>
  <si>
    <t>1,24%</t>
  </si>
  <si>
    <t>51,27%</t>
  </si>
  <si>
    <t>88,5500000</t>
  </si>
  <si>
    <t>137,29</t>
  </si>
  <si>
    <t>12.157,03</t>
  </si>
  <si>
    <t>52,51%</t>
  </si>
  <si>
    <t>857,4655200</t>
  </si>
  <si>
    <t>11.824,45</t>
  </si>
  <si>
    <t>1,20%</t>
  </si>
  <si>
    <t>53,71%</t>
  </si>
  <si>
    <t xml:space="preserve"> D00210 </t>
  </si>
  <si>
    <t>Telha de barro - plan</t>
  </si>
  <si>
    <t>4.455,0000000</t>
  </si>
  <si>
    <t>11.449,35</t>
  </si>
  <si>
    <t>1,16%</t>
  </si>
  <si>
    <t>54,87%</t>
  </si>
  <si>
    <t>603,0159132</t>
  </si>
  <si>
    <t>11.354,79</t>
  </si>
  <si>
    <t>1,15%</t>
  </si>
  <si>
    <t>56,03%</t>
  </si>
  <si>
    <t>97,9716582</t>
  </si>
  <si>
    <t>11.208,94</t>
  </si>
  <si>
    <t>1,14%</t>
  </si>
  <si>
    <t>57,17%</t>
  </si>
  <si>
    <t>28,0245000</t>
  </si>
  <si>
    <t>11.191,30</t>
  </si>
  <si>
    <t>58,31%</t>
  </si>
  <si>
    <t>220,4580000</t>
  </si>
  <si>
    <t>46,98</t>
  </si>
  <si>
    <t>10.357,12</t>
  </si>
  <si>
    <t>1,05%</t>
  </si>
  <si>
    <t>59,36%</t>
  </si>
  <si>
    <t>484,5266705</t>
  </si>
  <si>
    <t>10.049,08</t>
  </si>
  <si>
    <t>1,02%</t>
  </si>
  <si>
    <t>60,38%</t>
  </si>
  <si>
    <t>186,6245040</t>
  </si>
  <si>
    <t>51,55</t>
  </si>
  <si>
    <t>9.620,49</t>
  </si>
  <si>
    <t>0,98%</t>
  </si>
  <si>
    <t>61,36%</t>
  </si>
  <si>
    <t>14,8324680</t>
  </si>
  <si>
    <t>621,63</t>
  </si>
  <si>
    <t>9.220,31</t>
  </si>
  <si>
    <t>0,94%</t>
  </si>
  <si>
    <t>62,30%</t>
  </si>
  <si>
    <t>8.648,74</t>
  </si>
  <si>
    <t>0,88%</t>
  </si>
  <si>
    <t>63,18%</t>
  </si>
  <si>
    <t>2.737,0000000</t>
  </si>
  <si>
    <t>8.484,70</t>
  </si>
  <si>
    <t>64,04%</t>
  </si>
  <si>
    <t>49,5000000</t>
  </si>
  <si>
    <t>164,74</t>
  </si>
  <si>
    <t>8.154,63</t>
  </si>
  <si>
    <t>70,0156138</t>
  </si>
  <si>
    <t>8.116,91</t>
  </si>
  <si>
    <t>418,0437335</t>
  </si>
  <si>
    <t>7.871,76</t>
  </si>
  <si>
    <t>0,80%</t>
  </si>
  <si>
    <t>66,50%</t>
  </si>
  <si>
    <t>98,8875000</t>
  </si>
  <si>
    <t>7.802,22</t>
  </si>
  <si>
    <t>0,79%</t>
  </si>
  <si>
    <t>67,29%</t>
  </si>
  <si>
    <t>7.796,91</t>
  </si>
  <si>
    <t>68,08%</t>
  </si>
  <si>
    <t>7.687,77</t>
  </si>
  <si>
    <t>68,87%</t>
  </si>
  <si>
    <t>19,5000000</t>
  </si>
  <si>
    <t>7.516,47</t>
  </si>
  <si>
    <t>0,76%</t>
  </si>
  <si>
    <t>69,63%</t>
  </si>
  <si>
    <t>360,9344719</t>
  </si>
  <si>
    <t>7.485,78</t>
  </si>
  <si>
    <t>70,39%</t>
  </si>
  <si>
    <t>6.930,58</t>
  </si>
  <si>
    <t>0,70%</t>
  </si>
  <si>
    <t>71,10%</t>
  </si>
  <si>
    <t>655,7919660</t>
  </si>
  <si>
    <t>10,43</t>
  </si>
  <si>
    <t>6.839,91</t>
  </si>
  <si>
    <t>71,79%</t>
  </si>
  <si>
    <t>408,3315000</t>
  </si>
  <si>
    <t>6.120,89</t>
  </si>
  <si>
    <t>72,41%</t>
  </si>
  <si>
    <t xml:space="preserve"> 00043059 </t>
  </si>
  <si>
    <t>ACO CA-60, 4,2 MM, OU 5,0 MM, OU 6,0 MM, OU 7,0 MM, VERGALHAO</t>
  </si>
  <si>
    <t>498,1920000</t>
  </si>
  <si>
    <t>12,19</t>
  </si>
  <si>
    <t>6.072,96</t>
  </si>
  <si>
    <t>73,03%</t>
  </si>
  <si>
    <t xml:space="preserve"> 00000033 </t>
  </si>
  <si>
    <t>ACO CA-50, 8,0 MM, VERGALHAO</t>
  </si>
  <si>
    <t>437,3400000</t>
  </si>
  <si>
    <t>13,68</t>
  </si>
  <si>
    <t>5.982,81</t>
  </si>
  <si>
    <t>0,61%</t>
  </si>
  <si>
    <t>73,64%</t>
  </si>
  <si>
    <t>386,9000000</t>
  </si>
  <si>
    <t>5.799,63</t>
  </si>
  <si>
    <t>0,59%</t>
  </si>
  <si>
    <t>74,23%</t>
  </si>
  <si>
    <t>311,8450455</t>
  </si>
  <si>
    <t>5.794,08</t>
  </si>
  <si>
    <t>74,82%</t>
  </si>
  <si>
    <t>74,1000000</t>
  </si>
  <si>
    <t>5.635,31</t>
  </si>
  <si>
    <t>75,39%</t>
  </si>
  <si>
    <t>289,3448668</t>
  </si>
  <si>
    <t>5.448,36</t>
  </si>
  <si>
    <t>0,55%</t>
  </si>
  <si>
    <t>75,95%</t>
  </si>
  <si>
    <t>162,0000000</t>
  </si>
  <si>
    <t>5.404,32</t>
  </si>
  <si>
    <t>76,50%</t>
  </si>
  <si>
    <t>2.000,5125162</t>
  </si>
  <si>
    <t>5.141,32</t>
  </si>
  <si>
    <t>77,02%</t>
  </si>
  <si>
    <t>5.038,79</t>
  </si>
  <si>
    <t>0,51%</t>
  </si>
  <si>
    <t>77,53%</t>
  </si>
  <si>
    <t>1.568,3775264</t>
  </si>
  <si>
    <t>4.846,29</t>
  </si>
  <si>
    <t>78,03%</t>
  </si>
  <si>
    <t>3.037,2349020</t>
  </si>
  <si>
    <t>4.495,11</t>
  </si>
  <si>
    <t>78,48%</t>
  </si>
  <si>
    <t>12,8000000</t>
  </si>
  <si>
    <t>345,31</t>
  </si>
  <si>
    <t>4.419,97</t>
  </si>
  <si>
    <t>0,45%</t>
  </si>
  <si>
    <t>78,93%</t>
  </si>
  <si>
    <t>523,6000000</t>
  </si>
  <si>
    <t>4.298,76</t>
  </si>
  <si>
    <t>79,37%</t>
  </si>
  <si>
    <t>222,3000000</t>
  </si>
  <si>
    <t>4.070,31</t>
  </si>
  <si>
    <t>0,41%</t>
  </si>
  <si>
    <t>79,78%</t>
  </si>
  <si>
    <t>137,8574437</t>
  </si>
  <si>
    <t>3.922,04</t>
  </si>
  <si>
    <t>80,18%</t>
  </si>
  <si>
    <t>17,8648800</t>
  </si>
  <si>
    <t>3.912,23</t>
  </si>
  <si>
    <t>80,58%</t>
  </si>
  <si>
    <t>200,1483702</t>
  </si>
  <si>
    <t>3.768,79</t>
  </si>
  <si>
    <t>0,38%</t>
  </si>
  <si>
    <t>80,96%</t>
  </si>
  <si>
    <t>265,5243947</t>
  </si>
  <si>
    <t>3.746,55</t>
  </si>
  <si>
    <t>81,34%</t>
  </si>
  <si>
    <t>176,8692640</t>
  </si>
  <si>
    <t>3.668,27</t>
  </si>
  <si>
    <t>81,72%</t>
  </si>
  <si>
    <t>5,0400000</t>
  </si>
  <si>
    <t>3.649,11</t>
  </si>
  <si>
    <t>82,09%</t>
  </si>
  <si>
    <t>3.332,7130500</t>
  </si>
  <si>
    <t>3.532,68</t>
  </si>
  <si>
    <t>82,45%</t>
  </si>
  <si>
    <t>211,6905280</t>
  </si>
  <si>
    <t>3.478,08</t>
  </si>
  <si>
    <t>82,80%</t>
  </si>
  <si>
    <t xml:space="preserve"> D00013 </t>
  </si>
  <si>
    <t>Ripa 2 1/2"x1/2" 4 m apar.</t>
  </si>
  <si>
    <t>19,8000000</t>
  </si>
  <si>
    <t>173,82</t>
  </si>
  <si>
    <t>3.441,64</t>
  </si>
  <si>
    <t>83,15%</t>
  </si>
  <si>
    <t>3.371,06</t>
  </si>
  <si>
    <t>83,50%</t>
  </si>
  <si>
    <t>2.395,0729150</t>
  </si>
  <si>
    <t>3.353,10</t>
  </si>
  <si>
    <t>83,84%</t>
  </si>
  <si>
    <t>1,9341840</t>
  </si>
  <si>
    <t>1.629,21</t>
  </si>
  <si>
    <t>3.151,19</t>
  </si>
  <si>
    <t>84,16%</t>
  </si>
  <si>
    <t xml:space="preserve"> P00020 </t>
  </si>
  <si>
    <t>Verniz poliuretano</t>
  </si>
  <si>
    <t>17,6000000</t>
  </si>
  <si>
    <t>178,73</t>
  </si>
  <si>
    <t>3.145,65</t>
  </si>
  <si>
    <t>84,48%</t>
  </si>
  <si>
    <t>136,1313000</t>
  </si>
  <si>
    <t>3.039,81</t>
  </si>
  <si>
    <t>204,4191914</t>
  </si>
  <si>
    <t>2.884,35</t>
  </si>
  <si>
    <t>85,08%</t>
  </si>
  <si>
    <t xml:space="preserve"> D00010 </t>
  </si>
  <si>
    <t>Pernamanca 3"x2" 4 m ser - mad. forte</t>
  </si>
  <si>
    <t>6,9300000</t>
  </si>
  <si>
    <t>412,22</t>
  </si>
  <si>
    <t>2.856,68</t>
  </si>
  <si>
    <t>85,37%</t>
  </si>
  <si>
    <t>1.893,1654733</t>
  </si>
  <si>
    <t>2.801,88</t>
  </si>
  <si>
    <t>85,65%</t>
  </si>
  <si>
    <t>1.858,5654030</t>
  </si>
  <si>
    <t>2.601,99</t>
  </si>
  <si>
    <t>0,26%</t>
  </si>
  <si>
    <t>85,92%</t>
  </si>
  <si>
    <t xml:space="preserve"> 12869 </t>
  </si>
  <si>
    <t>TELHADISTA</t>
  </si>
  <si>
    <t>124,9132500</t>
  </si>
  <si>
    <t>2.590,70</t>
  </si>
  <si>
    <t>86,18%</t>
  </si>
  <si>
    <t>941,0924300</t>
  </si>
  <si>
    <t>2.465,66</t>
  </si>
  <si>
    <t>0,25%</t>
  </si>
  <si>
    <t>86,43%</t>
  </si>
  <si>
    <t>2.275,32</t>
  </si>
  <si>
    <t>0,23%</t>
  </si>
  <si>
    <t>86,67%</t>
  </si>
  <si>
    <t>86,90%</t>
  </si>
  <si>
    <t>563,4000000</t>
  </si>
  <si>
    <t>2.247,97</t>
  </si>
  <si>
    <t>87,12%</t>
  </si>
  <si>
    <t>123,9371860</t>
  </si>
  <si>
    <t>2.207,32</t>
  </si>
  <si>
    <t>87,35%</t>
  </si>
  <si>
    <t>2.186,81</t>
  </si>
  <si>
    <t>87,57%</t>
  </si>
  <si>
    <t>39,1380000</t>
  </si>
  <si>
    <t>2.069,62</t>
  </si>
  <si>
    <t>87,78%</t>
  </si>
  <si>
    <t>1.245,0982534</t>
  </si>
  <si>
    <t>2.017,06</t>
  </si>
  <si>
    <t>87,99%</t>
  </si>
  <si>
    <t>998,99</t>
  </si>
  <si>
    <t>1.997,98</t>
  </si>
  <si>
    <t>0,20%</t>
  </si>
  <si>
    <t>88,19%</t>
  </si>
  <si>
    <t>567,0000000</t>
  </si>
  <si>
    <t>1.939,14</t>
  </si>
  <si>
    <t>88,39%</t>
  </si>
  <si>
    <t>170,9085000</t>
  </si>
  <si>
    <t>1.885,12</t>
  </si>
  <si>
    <t>88,58%</t>
  </si>
  <si>
    <t>9,9127435</t>
  </si>
  <si>
    <t>1.874,40</t>
  </si>
  <si>
    <t>88,77%</t>
  </si>
  <si>
    <t>74,20</t>
  </si>
  <si>
    <t>1.869,84</t>
  </si>
  <si>
    <t>88,96%</t>
  </si>
  <si>
    <t>369,95</t>
  </si>
  <si>
    <t>1.849,75</t>
  </si>
  <si>
    <t>89,15%</t>
  </si>
  <si>
    <t>1.765,64</t>
  </si>
  <si>
    <t>89,33%</t>
  </si>
  <si>
    <t>166,0000000</t>
  </si>
  <si>
    <t>1.752,96</t>
  </si>
  <si>
    <t>89,51%</t>
  </si>
  <si>
    <t>993,8344720</t>
  </si>
  <si>
    <t>1.610,01</t>
  </si>
  <si>
    <t>89,67%</t>
  </si>
  <si>
    <t>273,0000000</t>
  </si>
  <si>
    <t>1.599,78</t>
  </si>
  <si>
    <t>89,83%</t>
  </si>
  <si>
    <t>87,5230224</t>
  </si>
  <si>
    <t>1.550,91</t>
  </si>
  <si>
    <t>89,99%</t>
  </si>
  <si>
    <t>1.534,80</t>
  </si>
  <si>
    <t>90,15%</t>
  </si>
  <si>
    <t>45,3335000</t>
  </si>
  <si>
    <t>1.529,10</t>
  </si>
  <si>
    <t>1.506,90</t>
  </si>
  <si>
    <t>90,46%</t>
  </si>
  <si>
    <t>775,5428420</t>
  </si>
  <si>
    <t>1.496,80</t>
  </si>
  <si>
    <t>90,61%</t>
  </si>
  <si>
    <t xml:space="preserve"> 00044497 </t>
  </si>
  <si>
    <t>MONTADOR DE ESTRUTURAS METALICAS HORISTA</t>
  </si>
  <si>
    <t>85,8674333</t>
  </si>
  <si>
    <t>17,37</t>
  </si>
  <si>
    <t>1.491,52</t>
  </si>
  <si>
    <t>90,76%</t>
  </si>
  <si>
    <t>745,44</t>
  </si>
  <si>
    <t>1.490,88</t>
  </si>
  <si>
    <t>90,91%</t>
  </si>
  <si>
    <t>1.473,53</t>
  </si>
  <si>
    <t>91,06%</t>
  </si>
  <si>
    <t>1.363,08</t>
  </si>
  <si>
    <t>91,20%</t>
  </si>
  <si>
    <t>6,5048800</t>
  </si>
  <si>
    <t>1.256,94</t>
  </si>
  <si>
    <t>91,33%</t>
  </si>
  <si>
    <t>1.244,30</t>
  </si>
  <si>
    <t>91,45%</t>
  </si>
  <si>
    <t>194,9033500</t>
  </si>
  <si>
    <t>1.222,04</t>
  </si>
  <si>
    <t>91,58%</t>
  </si>
  <si>
    <t>94,4000000</t>
  </si>
  <si>
    <t>1.148,85</t>
  </si>
  <si>
    <t>91,70%</t>
  </si>
  <si>
    <t xml:space="preserve"> 00010555 </t>
  </si>
  <si>
    <t>PORTA DE MADEIRA, FOLHA MEDIA (NBR 15930) DE 800 X 2100 MM, DE 35 MM A 40 MM DE ESPESSURA, NUCLEO SEMI-SOLIDO (SARRAFEADO), CAPA LISA EM HDF, ACABAMENTO EM PRIMER PARA PINTURA</t>
  </si>
  <si>
    <t>229,38</t>
  </si>
  <si>
    <t>1.146,90</t>
  </si>
  <si>
    <t>91,81%</t>
  </si>
  <si>
    <t xml:space="preserve"> 00003081 </t>
  </si>
  <si>
    <t>FECHADURA ESPELHO PARA PORTA EXTERNA, EM ACO INOX (MAQUINA, TESTA E CONTRA-TESTA) E EM ZAMAC (MACANETA, LINGUETA E TRINCOS) COM ACABAMENTO CROMADO, MAQUINA DE 55 MM, INCLUINDO CHAVE TIPO CILINDRO</t>
  </si>
  <si>
    <t>162,09</t>
  </si>
  <si>
    <t>1.134,63</t>
  </si>
  <si>
    <t>91,93%</t>
  </si>
  <si>
    <t>10,3146400</t>
  </si>
  <si>
    <t>1.129,35</t>
  </si>
  <si>
    <t>92,04%</t>
  </si>
  <si>
    <t>1.117,80</t>
  </si>
  <si>
    <t xml:space="preserve"> 4755 </t>
  </si>
  <si>
    <t>MARMORISTA / GRANITEIRO</t>
  </si>
  <si>
    <t>50,4000000</t>
  </si>
  <si>
    <t>1.045,30</t>
  </si>
  <si>
    <t>92,26%</t>
  </si>
  <si>
    <t>92,37%</t>
  </si>
  <si>
    <t>54,3009452</t>
  </si>
  <si>
    <t>1.022,49</t>
  </si>
  <si>
    <t>92,47%</t>
  </si>
  <si>
    <t>33,3875000</t>
  </si>
  <si>
    <t>996,28</t>
  </si>
  <si>
    <t>92,57%</t>
  </si>
  <si>
    <t>41,2500000</t>
  </si>
  <si>
    <t>995,78</t>
  </si>
  <si>
    <t>92,67%</t>
  </si>
  <si>
    <t xml:space="preserve"> 00000183 </t>
  </si>
  <si>
    <t>BATENTE / PORTAL / ADUELA / MARCO EM MADEIRA MACICA COM REBAIXO, E = *3* CM, L = *14* CM, PARA PORTAS DE  GIRO DE *60 CM A 120* CM  X *210* CM, CEDRINHO / ANGELIM COMERCIAL / TAURI / CURUPIXA / PEROBA / CUMARU OU EQUIVALENTE DA REGIAO (NAO INCLUI ALIZARES)</t>
  </si>
  <si>
    <t>141,70</t>
  </si>
  <si>
    <t>991,90</t>
  </si>
  <si>
    <t>92,78%</t>
  </si>
  <si>
    <t>96,6150000</t>
  </si>
  <si>
    <t>982,57</t>
  </si>
  <si>
    <t>204,8302388</t>
  </si>
  <si>
    <t>981,14</t>
  </si>
  <si>
    <t>92,97%</t>
  </si>
  <si>
    <t>768,9630000</t>
  </si>
  <si>
    <t>930,45</t>
  </si>
  <si>
    <t>93,07%</t>
  </si>
  <si>
    <t>225,9560100</t>
  </si>
  <si>
    <t>885,75</t>
  </si>
  <si>
    <t>93,16%</t>
  </si>
  <si>
    <t>877,50</t>
  </si>
  <si>
    <t>93,25%</t>
  </si>
  <si>
    <t xml:space="preserve"> 00004491 </t>
  </si>
  <si>
    <t>PONTALETE *7,5 X 7,5* CM EM PINUS, MISTA OU EQUIVALENTE DA REGIAO - BRUTA</t>
  </si>
  <si>
    <t>62,5956907</t>
  </si>
  <si>
    <t>13,70</t>
  </si>
  <si>
    <t>857,56</t>
  </si>
  <si>
    <t>93,34%</t>
  </si>
  <si>
    <t>25,4625000</t>
  </si>
  <si>
    <t>842,30</t>
  </si>
  <si>
    <t>93,42%</t>
  </si>
  <si>
    <t xml:space="preserve"> D00014 </t>
  </si>
  <si>
    <t>Ripa 2 1/2"x1/2" 4 m serr.</t>
  </si>
  <si>
    <t>5,5000000</t>
  </si>
  <si>
    <t>148,28</t>
  </si>
  <si>
    <t>815,54</t>
  </si>
  <si>
    <t>93,50%</t>
  </si>
  <si>
    <t>0,0002157</t>
  </si>
  <si>
    <t>771,86</t>
  </si>
  <si>
    <t>30,8000000</t>
  </si>
  <si>
    <t>749,36</t>
  </si>
  <si>
    <t>93,66%</t>
  </si>
  <si>
    <t>38,3410400</t>
  </si>
  <si>
    <t>747,27</t>
  </si>
  <si>
    <t>93,74%</t>
  </si>
  <si>
    <t>27,6960000</t>
  </si>
  <si>
    <t>26,29</t>
  </si>
  <si>
    <t>728,13</t>
  </si>
  <si>
    <t>93,81%</t>
  </si>
  <si>
    <t>11,8000000</t>
  </si>
  <si>
    <t>713,31</t>
  </si>
  <si>
    <t>93,88%</t>
  </si>
  <si>
    <t>709,71</t>
  </si>
  <si>
    <t>93,95%</t>
  </si>
  <si>
    <t>94,02%</t>
  </si>
  <si>
    <t>71,0000000</t>
  </si>
  <si>
    <t>9,51</t>
  </si>
  <si>
    <t>675,21</t>
  </si>
  <si>
    <t>94,09%</t>
  </si>
  <si>
    <t>35,4000000</t>
  </si>
  <si>
    <t>653,84</t>
  </si>
  <si>
    <t>94,16%</t>
  </si>
  <si>
    <t>94,23%</t>
  </si>
  <si>
    <t xml:space="preserve"> 00006114 </t>
  </si>
  <si>
    <t>AJUDANTE DE ARMADOR (HORISTA)</t>
  </si>
  <si>
    <t>47,2834757</t>
  </si>
  <si>
    <t>13,61</t>
  </si>
  <si>
    <t>643,53</t>
  </si>
  <si>
    <t>94,29%</t>
  </si>
  <si>
    <t>635,70</t>
  </si>
  <si>
    <t>94,36%</t>
  </si>
  <si>
    <t>94,42%</t>
  </si>
  <si>
    <t xml:space="preserve"> 00010556 </t>
  </si>
  <si>
    <t>PORTA DE MADEIRA, FOLHA MEDIA (NBR 15930) DE 900 X 2100 MM, DE 35 MM A 40 MM DE ESPESSURA, NUCLEO SEMI-SOLIDO (SARRAFEADO), CAPA LISA EM HDF, ACABAMENTO EM PRIMER PARA PINTURA</t>
  </si>
  <si>
    <t>305,00</t>
  </si>
  <si>
    <t>610,00</t>
  </si>
  <si>
    <t>94,48%</t>
  </si>
  <si>
    <t>0,7200000</t>
  </si>
  <si>
    <t>609,27</t>
  </si>
  <si>
    <t>94,54%</t>
  </si>
  <si>
    <t>94,60%</t>
  </si>
  <si>
    <t>31,2981240</t>
  </si>
  <si>
    <t>580,89</t>
  </si>
  <si>
    <t>420,3581100</t>
  </si>
  <si>
    <t>575,89</t>
  </si>
  <si>
    <t>94,72%</t>
  </si>
  <si>
    <t>1,7400000</t>
  </si>
  <si>
    <t>329,13</t>
  </si>
  <si>
    <t>572,69</t>
  </si>
  <si>
    <t>94,78%</t>
  </si>
  <si>
    <t>161,2212000</t>
  </si>
  <si>
    <t>3,52</t>
  </si>
  <si>
    <t>567,50</t>
  </si>
  <si>
    <t>94,84%</t>
  </si>
  <si>
    <t>566,49</t>
  </si>
  <si>
    <t>94,90%</t>
  </si>
  <si>
    <t>517,45</t>
  </si>
  <si>
    <t>94,95%</t>
  </si>
  <si>
    <t>493,22</t>
  </si>
  <si>
    <t>95,00%</t>
  </si>
  <si>
    <t>466,48</t>
  </si>
  <si>
    <t>95,05%</t>
  </si>
  <si>
    <t>95,09%</t>
  </si>
  <si>
    <t xml:space="preserve"> 00000863 </t>
  </si>
  <si>
    <t>CABO DE COBRE NU 35 MM2 MEIO-DURO</t>
  </si>
  <si>
    <t>51,27</t>
  </si>
  <si>
    <t>461,43</t>
  </si>
  <si>
    <t>95,14%</t>
  </si>
  <si>
    <t>21,95</t>
  </si>
  <si>
    <t>460,95</t>
  </si>
  <si>
    <t>95,19%</t>
  </si>
  <si>
    <t>455,30</t>
  </si>
  <si>
    <t>95,23%</t>
  </si>
  <si>
    <t>90,98</t>
  </si>
  <si>
    <t>454,90</t>
  </si>
  <si>
    <t>95,28%</t>
  </si>
  <si>
    <t>49,0000000</t>
  </si>
  <si>
    <t>454,72</t>
  </si>
  <si>
    <t>450,74</t>
  </si>
  <si>
    <t>440,16</t>
  </si>
  <si>
    <t>95,42%</t>
  </si>
  <si>
    <t>437,85</t>
  </si>
  <si>
    <t>95,46%</t>
  </si>
  <si>
    <t xml:space="preserve"> 00020017 </t>
  </si>
  <si>
    <t>GUARNICAO / ALIZAR / VISTA LISA EM MADEIRA MACICA, PARA PORTA  , E = *1* CM, L = *5* CM, CEDRINHO / ANGELIM COMERCIAL / TAURI/ CURUPIXA / PEROBA / CUMARU OU EQUIVALENTE DA REGIAO</t>
  </si>
  <si>
    <t>81,8752000</t>
  </si>
  <si>
    <t>5,15</t>
  </si>
  <si>
    <t>421,66</t>
  </si>
  <si>
    <t>95,50%</t>
  </si>
  <si>
    <t>420,42</t>
  </si>
  <si>
    <t>95,55%</t>
  </si>
  <si>
    <t>420,36</t>
  </si>
  <si>
    <t>95,59%</t>
  </si>
  <si>
    <t>429,8712301</t>
  </si>
  <si>
    <t>416,98</t>
  </si>
  <si>
    <t>95,63%</t>
  </si>
  <si>
    <t>1.477,4046500</t>
  </si>
  <si>
    <t>413,67</t>
  </si>
  <si>
    <t>6,0723220</t>
  </si>
  <si>
    <t>397,80</t>
  </si>
  <si>
    <t>95,75%</t>
  </si>
  <si>
    <t>95,79%</t>
  </si>
  <si>
    <t>12,0000000</t>
  </si>
  <si>
    <t>366,72</t>
  </si>
  <si>
    <t>95,83%</t>
  </si>
  <si>
    <t>95,87%</t>
  </si>
  <si>
    <t>51,2428500</t>
  </si>
  <si>
    <t>356,14</t>
  </si>
  <si>
    <t>95,90%</t>
  </si>
  <si>
    <t>50,71</t>
  </si>
  <si>
    <t>354,97</t>
  </si>
  <si>
    <t>95,94%</t>
  </si>
  <si>
    <t>95,98%</t>
  </si>
  <si>
    <t>11,6580000</t>
  </si>
  <si>
    <t>348,22</t>
  </si>
  <si>
    <t>96,01%</t>
  </si>
  <si>
    <t>174,7720000</t>
  </si>
  <si>
    <t>337,31</t>
  </si>
  <si>
    <t>334,26</t>
  </si>
  <si>
    <t>96,08%</t>
  </si>
  <si>
    <t>332,07</t>
  </si>
  <si>
    <t>96,11%</t>
  </si>
  <si>
    <t>10,9125000</t>
  </si>
  <si>
    <t>328,47</t>
  </si>
  <si>
    <t>7,9716000</t>
  </si>
  <si>
    <t>325,16</t>
  </si>
  <si>
    <t>96,18%</t>
  </si>
  <si>
    <t>324,96</t>
  </si>
  <si>
    <t>315,56</t>
  </si>
  <si>
    <t>96,25%</t>
  </si>
  <si>
    <t>315,27</t>
  </si>
  <si>
    <t>312,95</t>
  </si>
  <si>
    <t>96,31%</t>
  </si>
  <si>
    <t xml:space="preserve"> P00014 </t>
  </si>
  <si>
    <t>Lixa para madeira</t>
  </si>
  <si>
    <t>220,0000000</t>
  </si>
  <si>
    <t>310,20</t>
  </si>
  <si>
    <t>96,37%</t>
  </si>
  <si>
    <t>49,4000000</t>
  </si>
  <si>
    <t>292,45</t>
  </si>
  <si>
    <t xml:space="preserve"> P00027 </t>
  </si>
  <si>
    <t>Aguarraz</t>
  </si>
  <si>
    <t>3,0800000</t>
  </si>
  <si>
    <t>285,02</t>
  </si>
  <si>
    <t>7,2564840</t>
  </si>
  <si>
    <t>39,18</t>
  </si>
  <si>
    <t>284,31</t>
  </si>
  <si>
    <t xml:space="preserve"> J00002 </t>
  </si>
  <si>
    <t>Pedra preta</t>
  </si>
  <si>
    <t>2,6950000</t>
  </si>
  <si>
    <t>104,66</t>
  </si>
  <si>
    <t>282,06</t>
  </si>
  <si>
    <t>23,9724000</t>
  </si>
  <si>
    <t>277,84</t>
  </si>
  <si>
    <t xml:space="preserve"> 10489 </t>
  </si>
  <si>
    <t>VIDRACEIRO</t>
  </si>
  <si>
    <t>12,7845100</t>
  </si>
  <si>
    <t>265,15</t>
  </si>
  <si>
    <t>7,6500000</t>
  </si>
  <si>
    <t>263,08</t>
  </si>
  <si>
    <t>7,7415000</t>
  </si>
  <si>
    <t>261,97</t>
  </si>
  <si>
    <t>22,5705210</t>
  </si>
  <si>
    <t>258,66</t>
  </si>
  <si>
    <t>64,47</t>
  </si>
  <si>
    <t>257,88</t>
  </si>
  <si>
    <t>245,76</t>
  </si>
  <si>
    <t>241,57</t>
  </si>
  <si>
    <t>11,1000000</t>
  </si>
  <si>
    <t>230,21</t>
  </si>
  <si>
    <t>226,82</t>
  </si>
  <si>
    <t>221,57</t>
  </si>
  <si>
    <t>7,3777067</t>
  </si>
  <si>
    <t>220,37</t>
  </si>
  <si>
    <t>58,3440000</t>
  </si>
  <si>
    <t>217,04</t>
  </si>
  <si>
    <t>1,8463396</t>
  </si>
  <si>
    <t>216,83</t>
  </si>
  <si>
    <t>147,5450392</t>
  </si>
  <si>
    <t>215,42</t>
  </si>
  <si>
    <t>9,5199906</t>
  </si>
  <si>
    <t>207,35</t>
  </si>
  <si>
    <t>26,7618000</t>
  </si>
  <si>
    <t>195,36</t>
  </si>
  <si>
    <t>48,78</t>
  </si>
  <si>
    <t>195,12</t>
  </si>
  <si>
    <t xml:space="preserve"> I00001 </t>
  </si>
  <si>
    <t>Aditivo impermeabilizante de pega normal para argamassa e concreto</t>
  </si>
  <si>
    <t>11,6323200</t>
  </si>
  <si>
    <t>16,61</t>
  </si>
  <si>
    <t>193,21</t>
  </si>
  <si>
    <t>96,98%</t>
  </si>
  <si>
    <t>1,8620000</t>
  </si>
  <si>
    <t>191,88</t>
  </si>
  <si>
    <t>97,00%</t>
  </si>
  <si>
    <t>97,02%</t>
  </si>
  <si>
    <t>5,9000000</t>
  </si>
  <si>
    <t>187,68</t>
  </si>
  <si>
    <t>97,04%</t>
  </si>
  <si>
    <t>97,06%</t>
  </si>
  <si>
    <t>18,5250000</t>
  </si>
  <si>
    <t>174,88</t>
  </si>
  <si>
    <t>97,07%</t>
  </si>
  <si>
    <t>97,09%</t>
  </si>
  <si>
    <t>166,39</t>
  </si>
  <si>
    <t>97,11%</t>
  </si>
  <si>
    <t>166,35</t>
  </si>
  <si>
    <t>97,13%</t>
  </si>
  <si>
    <t xml:space="preserve"> D00083 </t>
  </si>
  <si>
    <t>Prego 3"x9</t>
  </si>
  <si>
    <t>6,6000000</t>
  </si>
  <si>
    <t>158,27</t>
  </si>
  <si>
    <t>97,14%</t>
  </si>
  <si>
    <t xml:space="preserve"> 00000867 </t>
  </si>
  <si>
    <t>CABO DE COBRE NU 50 MM2 MEIO-DURO</t>
  </si>
  <si>
    <t>2,1450000</t>
  </si>
  <si>
    <t>73,04</t>
  </si>
  <si>
    <t>156,67</t>
  </si>
  <si>
    <t>97,16%</t>
  </si>
  <si>
    <t>26,06</t>
  </si>
  <si>
    <t>156,36</t>
  </si>
  <si>
    <t>97,17%</t>
  </si>
  <si>
    <t>150,98</t>
  </si>
  <si>
    <t>97,19%</t>
  </si>
  <si>
    <t>0,0188342</t>
  </si>
  <si>
    <t>145,45</t>
  </si>
  <si>
    <t>97,20%</t>
  </si>
  <si>
    <t>141,66</t>
  </si>
  <si>
    <t>97,22%</t>
  </si>
  <si>
    <t>139,86</t>
  </si>
  <si>
    <t>97,23%</t>
  </si>
  <si>
    <t>3,7000000</t>
  </si>
  <si>
    <t>137,71</t>
  </si>
  <si>
    <t>97,25%</t>
  </si>
  <si>
    <t>3,1806720</t>
  </si>
  <si>
    <t>136,55</t>
  </si>
  <si>
    <t>97,26%</t>
  </si>
  <si>
    <t xml:space="preserve"> 00003378 </t>
  </si>
  <si>
    <t>HASTE DE ATERRAMENTO EM ACO COM 3,00 M DE COMPRIMENTO E DN = 3/4", REVESTIDA COM BAIXA CAMADA DE COBRE, SEM CONECTOR</t>
  </si>
  <si>
    <t>134,62</t>
  </si>
  <si>
    <t>97,27%</t>
  </si>
  <si>
    <t>6,4092000</t>
  </si>
  <si>
    <t>132,93</t>
  </si>
  <si>
    <t>97,29%</t>
  </si>
  <si>
    <t>373,2490080</t>
  </si>
  <si>
    <t>0,33</t>
  </si>
  <si>
    <t>123,17</t>
  </si>
  <si>
    <t>97,30%</t>
  </si>
  <si>
    <t>0,6464370</t>
  </si>
  <si>
    <t>122,88</t>
  </si>
  <si>
    <t>97,31%</t>
  </si>
  <si>
    <t>119,53</t>
  </si>
  <si>
    <t>97,32%</t>
  </si>
  <si>
    <t>119,44</t>
  </si>
  <si>
    <t>97,34%</t>
  </si>
  <si>
    <t>4,1622000</t>
  </si>
  <si>
    <t>109,84</t>
  </si>
  <si>
    <t>97,35%</t>
  </si>
  <si>
    <t>34,8900000</t>
  </si>
  <si>
    <t>106,76</t>
  </si>
  <si>
    <t>97,36%</t>
  </si>
  <si>
    <t>2,8789300</t>
  </si>
  <si>
    <t>36,88</t>
  </si>
  <si>
    <t>106,17</t>
  </si>
  <si>
    <t>97,37%</t>
  </si>
  <si>
    <t>100,24</t>
  </si>
  <si>
    <t>97,38%</t>
  </si>
  <si>
    <t>1,9193000</t>
  </si>
  <si>
    <t>99,71</t>
  </si>
  <si>
    <t>97,39%</t>
  </si>
  <si>
    <t>97,40%</t>
  </si>
  <si>
    <t>90,2196000</t>
  </si>
  <si>
    <t>93,83</t>
  </si>
  <si>
    <t>97,41%</t>
  </si>
  <si>
    <t>0,0118315</t>
  </si>
  <si>
    <t>92,79</t>
  </si>
  <si>
    <t>97,42%</t>
  </si>
  <si>
    <t>0,6932000</t>
  </si>
  <si>
    <t>91,65</t>
  </si>
  <si>
    <t>97,43%</t>
  </si>
  <si>
    <t>84,0000000</t>
  </si>
  <si>
    <t>91,56</t>
  </si>
  <si>
    <t>97,44%</t>
  </si>
  <si>
    <t>86,38</t>
  </si>
  <si>
    <t>97,45%</t>
  </si>
  <si>
    <t>2,2484880</t>
  </si>
  <si>
    <t>38,22</t>
  </si>
  <si>
    <t>85,94</t>
  </si>
  <si>
    <t>24,7000000</t>
  </si>
  <si>
    <t>84,72</t>
  </si>
  <si>
    <t>97,46%</t>
  </si>
  <si>
    <t>6,1528500</t>
  </si>
  <si>
    <t>83,37</t>
  </si>
  <si>
    <t>97,47%</t>
  </si>
  <si>
    <t>97,48%</t>
  </si>
  <si>
    <t>5,5261203</t>
  </si>
  <si>
    <t>77,97</t>
  </si>
  <si>
    <t>97,49%</t>
  </si>
  <si>
    <t>97,50%</t>
  </si>
  <si>
    <t>77,78</t>
  </si>
  <si>
    <t>97,51%</t>
  </si>
  <si>
    <t>74,25</t>
  </si>
  <si>
    <t>97,52%</t>
  </si>
  <si>
    <t>97,53%</t>
  </si>
  <si>
    <t>2,1060000</t>
  </si>
  <si>
    <t>67,06</t>
  </si>
  <si>
    <t>10,1700000</t>
  </si>
  <si>
    <t>66,11</t>
  </si>
  <si>
    <t>97,54%</t>
  </si>
  <si>
    <t>97,55%</t>
  </si>
  <si>
    <t>2,7389500</t>
  </si>
  <si>
    <t>63,46</t>
  </si>
  <si>
    <t>97,56%</t>
  </si>
  <si>
    <t>27,91</t>
  </si>
  <si>
    <t>55,82</t>
  </si>
  <si>
    <t>97,57%</t>
  </si>
  <si>
    <t>97,58%</t>
  </si>
  <si>
    <t>41,4223000</t>
  </si>
  <si>
    <t>50,12</t>
  </si>
  <si>
    <t>97,59%</t>
  </si>
  <si>
    <t>7,79</t>
  </si>
  <si>
    <t>46,74</t>
  </si>
  <si>
    <t>0,4240362</t>
  </si>
  <si>
    <t>46,67</t>
  </si>
  <si>
    <t>97,60%</t>
  </si>
  <si>
    <t>46,34</t>
  </si>
  <si>
    <t>3,5112000</t>
  </si>
  <si>
    <t>46,31</t>
  </si>
  <si>
    <t>97,61%</t>
  </si>
  <si>
    <t>7,57</t>
  </si>
  <si>
    <t>45,42</t>
  </si>
  <si>
    <t>43,66</t>
  </si>
  <si>
    <t>97,62%</t>
  </si>
  <si>
    <t>14,18</t>
  </si>
  <si>
    <t>42,54</t>
  </si>
  <si>
    <t>97,63%</t>
  </si>
  <si>
    <t>27,0000000</t>
  </si>
  <si>
    <t>41,85</t>
  </si>
  <si>
    <t>38,78</t>
  </si>
  <si>
    <t>97,64%</t>
  </si>
  <si>
    <t>97,65%</t>
  </si>
  <si>
    <t>35,70</t>
  </si>
  <si>
    <t>1,6710000</t>
  </si>
  <si>
    <t>35,41</t>
  </si>
  <si>
    <t>97,66%</t>
  </si>
  <si>
    <t>16,96</t>
  </si>
  <si>
    <t>33,92</t>
  </si>
  <si>
    <t>32,30</t>
  </si>
  <si>
    <t>22,2000000</t>
  </si>
  <si>
    <t>30,41</t>
  </si>
  <si>
    <t>97,67%</t>
  </si>
  <si>
    <t>28,70</t>
  </si>
  <si>
    <t>1,2764917</t>
  </si>
  <si>
    <t>26,33</t>
  </si>
  <si>
    <t>25,70</t>
  </si>
  <si>
    <t>97,68%</t>
  </si>
  <si>
    <t>0,8140400</t>
  </si>
  <si>
    <t>30,45</t>
  </si>
  <si>
    <t>24,79</t>
  </si>
  <si>
    <t>46,8220000</t>
  </si>
  <si>
    <t>23,41</t>
  </si>
  <si>
    <t>97,69%</t>
  </si>
  <si>
    <t>48,0000000</t>
  </si>
  <si>
    <t>22,56</t>
  </si>
  <si>
    <t>22,20</t>
  </si>
  <si>
    <t>0,0553318</t>
  </si>
  <si>
    <t>22,10</t>
  </si>
  <si>
    <t>0,7971600</t>
  </si>
  <si>
    <t>21,38</t>
  </si>
  <si>
    <t>0,6024000</t>
  </si>
  <si>
    <t>20,23</t>
  </si>
  <si>
    <t>97,70%</t>
  </si>
  <si>
    <t>198,0000000</t>
  </si>
  <si>
    <t>19,80</t>
  </si>
  <si>
    <t>0,0009429</t>
  </si>
  <si>
    <t>19,30</t>
  </si>
  <si>
    <t xml:space="preserve"> 00004221 </t>
  </si>
  <si>
    <t>OLEO DIESEL COMBUSTIVEL COMUM</t>
  </si>
  <si>
    <t>2,0351100</t>
  </si>
  <si>
    <t>9,36</t>
  </si>
  <si>
    <t>19,05</t>
  </si>
  <si>
    <t>1,7645330</t>
  </si>
  <si>
    <t>18,09</t>
  </si>
  <si>
    <t>97,71%</t>
  </si>
  <si>
    <t>0,5792640</t>
  </si>
  <si>
    <t>17,53</t>
  </si>
  <si>
    <t>17,28</t>
  </si>
  <si>
    <t>16,98</t>
  </si>
  <si>
    <t>16,16</t>
  </si>
  <si>
    <t>1,85</t>
  </si>
  <si>
    <t>14,80</t>
  </si>
  <si>
    <t>97,72%</t>
  </si>
  <si>
    <t>11,95</t>
  </si>
  <si>
    <t xml:space="preserve"> 00040408 </t>
  </si>
  <si>
    <t>CURVA 180 GRAUS, DE PVC RIGIDO ROSCAVEL, DE 1 1/4", PARA ELETRODUTO</t>
  </si>
  <si>
    <t>10,61</t>
  </si>
  <si>
    <t>9,70</t>
  </si>
  <si>
    <t>9,52</t>
  </si>
  <si>
    <t>0,2771200</t>
  </si>
  <si>
    <t>33,48</t>
  </si>
  <si>
    <t>97,73%</t>
  </si>
  <si>
    <t>0,3329977</t>
  </si>
  <si>
    <t>7,63</t>
  </si>
  <si>
    <t>0,1870000</t>
  </si>
  <si>
    <t>7,36</t>
  </si>
  <si>
    <t>12,5770000</t>
  </si>
  <si>
    <t>6,41</t>
  </si>
  <si>
    <t xml:space="preserve"> 00037752 </t>
  </si>
  <si>
    <t>CAMINHAO TOCO, PESO BRUTO TOTAL 16000 KG, CARGA UTIL MAXIMA 11030 KG, DISTANCIA ENTRE EIXOS 5,41 M, POTENCIA 185 CV (INCLUI CABINE E CHASSI, NAO INCLUI CARROCERIA)</t>
  </si>
  <si>
    <t>0,0000086</t>
  </si>
  <si>
    <t>614.158,03</t>
  </si>
  <si>
    <t>5,28</t>
  </si>
  <si>
    <t>11,5200000</t>
  </si>
  <si>
    <t>5,18</t>
  </si>
  <si>
    <t>0,0600000</t>
  </si>
  <si>
    <t>5,12</t>
  </si>
  <si>
    <t>4,30</t>
  </si>
  <si>
    <t>71,48</t>
  </si>
  <si>
    <t>4,29</t>
  </si>
  <si>
    <t>97,74%</t>
  </si>
  <si>
    <t xml:space="preserve"> 00001902 </t>
  </si>
  <si>
    <t>LUVA EM PVC RIGIDO ROSCAVEL, DE 1 1/4", PARA ELETRODUTO</t>
  </si>
  <si>
    <t>4,00</t>
  </si>
  <si>
    <t>0,1109992</t>
  </si>
  <si>
    <t>3,31</t>
  </si>
  <si>
    <t>2,96</t>
  </si>
  <si>
    <t>0,0392000</t>
  </si>
  <si>
    <t>2,95</t>
  </si>
  <si>
    <t xml:space="preserve"> 00003363 </t>
  </si>
  <si>
    <t>GUINDAUTO HIDRAULICO, CAPACIDADE MAXIMA DE CARGA 6200 KG, MOMENTO MAXIMO DE CARGA 11,7 TM , ALCANCE MAXIMO HORIZONTAL  9,70 M, PARA MONTAGEM SOBRE CHASSI DE CAMINHAO PBT MINIMO 13000 KG (INCLUI MONTAGEM, NAO INCLUI CAMINHAO)</t>
  </si>
  <si>
    <t>0,0000105</t>
  </si>
  <si>
    <t>206.498,46</t>
  </si>
  <si>
    <t>2,17</t>
  </si>
  <si>
    <t xml:space="preserve"> 00004096 </t>
  </si>
  <si>
    <t>MOTORISTA OPERADOR DE CAMINHAO COM MUNCK</t>
  </si>
  <si>
    <t>0,0780241</t>
  </si>
  <si>
    <t>19,74</t>
  </si>
  <si>
    <t>1,54</t>
  </si>
  <si>
    <t xml:space="preserve"> 00014618 </t>
  </si>
  <si>
    <t>SERRA CIRCULAR DE BANCADA COM MOTOR ELETRICO, POTENCIA DE *1600* W, PARA DISCO DE DIAMETRO DE 10" (250 MM)</t>
  </si>
  <si>
    <t>0,0008901</t>
  </si>
  <si>
    <t>1.670,88</t>
  </si>
  <si>
    <t>1,49</t>
  </si>
  <si>
    <t>0,1664000</t>
  </si>
  <si>
    <t>6,63</t>
  </si>
  <si>
    <t>1,10</t>
  </si>
  <si>
    <t>0,84</t>
  </si>
  <si>
    <t>0,2880000</t>
  </si>
  <si>
    <t>0,1260000</t>
  </si>
  <si>
    <t>0,49</t>
  </si>
  <si>
    <t>0,0123690</t>
  </si>
  <si>
    <t>0,26</t>
  </si>
  <si>
    <t>0,0259350</t>
  </si>
  <si>
    <t>R$  18.632,70</t>
  </si>
  <si>
    <t>R$  249.615,25</t>
  </si>
  <si>
    <t>R$  653.203,84</t>
  </si>
  <si>
    <t>R$  7.796,91</t>
  </si>
  <si>
    <t>R$  466,48</t>
  </si>
  <si>
    <t>R$  31.187,63</t>
  </si>
  <si>
    <t>DEMOLIÇÃO - REFORMA</t>
  </si>
  <si>
    <t>COBERTURA E FORRO - REFORMA</t>
  </si>
  <si>
    <t>INSTALAÇÕES HIDROSSANITÁRIAS - REFORMA</t>
  </si>
  <si>
    <t>ESQUADRIAS - REFORMA</t>
  </si>
  <si>
    <t>REVESTIMENTO - REFORMA</t>
  </si>
  <si>
    <t>PINTURA - REFORMA</t>
  </si>
  <si>
    <t>CALÇAMENTO - REFORMA</t>
  </si>
  <si>
    <t>SERVIÇOS COMPLEMENTARES - REFORMA</t>
  </si>
  <si>
    <t>MOVIMENTAÇÃO DE TERRA - AMPLIAÇÃO BB</t>
  </si>
  <si>
    <t>FUNDAÇÃO - AMPLIAÇÃO BB</t>
  </si>
  <si>
    <t>SUPERESTRUTURA - AMPLIAÇÃO BB</t>
  </si>
  <si>
    <t>VEDAÇÃO - AMPLIAÇÃO BB</t>
  </si>
  <si>
    <t>COBERTURA E FORRO - AMPLIAÇÃO BB</t>
  </si>
  <si>
    <t>INSTALAÇÕES HIDROSSANITÁRIAS - AMPLIAÇÃO BB</t>
  </si>
  <si>
    <t>ESQUADRIAS - AMPLIAÇÃO BB</t>
  </si>
  <si>
    <t>REVESTIMENTO - AMPLIAÇÃO BB</t>
  </si>
  <si>
    <t>PINTURA - AMPLIAÇÃO BB</t>
  </si>
  <si>
    <t>CALÇAMENTO - AMPLIAÇÃO BB</t>
  </si>
  <si>
    <t>MOVIMENTAÇÃO DE TERRA - AMPLIAÇÃO BP</t>
  </si>
  <si>
    <t>FUNDAÇÃO - AMPLIAÇÃO BP</t>
  </si>
  <si>
    <t>SUPERESTRUTURA - AMPLIAÇÃO BP</t>
  </si>
  <si>
    <t>VEDAÇÃO - AMPLIAÇÃO BP</t>
  </si>
  <si>
    <t>COBERTURA E FORRO - AMPLIAÇÃO BP</t>
  </si>
  <si>
    <t>ESQUADRIAS - AMPLIAÇÃO BP</t>
  </si>
  <si>
    <t>REVESTIMENTO - AMPLIAÇÃO BP</t>
  </si>
  <si>
    <t>PINTURA - AMPLIAÇÃO BP</t>
  </si>
  <si>
    <t>CALÇAMENTO - AMPLIAÇÃO BP</t>
  </si>
  <si>
    <t>SERVIÇOS COMPLEMENTARES - AMPLIAÇÃO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</si>
</sst>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0.0%"/>
    <numFmt numFmtId="167" formatCode="#,##0.0000"/>
    <numFmt numFmtId="168" formatCode="#,##0.00\ %"/>
    <numFmt numFmtId="169" formatCode="#,##0.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name val="Arial"/>
      <family val="1"/>
    </font>
    <font>
      <sz val="11"/>
      <color indexed="8"/>
      <name val="Calibri"/>
      <family val="2"/>
    </font>
    <font>
      <b/>
      <sz val="11"/>
      <name val="Arial"/>
      <family val="1"/>
    </font>
    <font>
      <sz val="10"/>
      <color rgb="FF000000"/>
      <name val="Arial"/>
      <family val="1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1"/>
    </font>
    <font>
      <sz val="10"/>
      <color rgb="FF000000"/>
      <name val="Arial"/>
      <family val="2"/>
    </font>
    <font>
      <b/>
      <sz val="10"/>
      <name val="Arial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1"/>
    </font>
    <font>
      <sz val="10"/>
      <name val="Arial"/>
      <family val="1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0" fillId="0" borderId="0"/>
    <xf numFmtId="0" fontId="11" fillId="0" borderId="0"/>
    <xf numFmtId="0" fontId="3" fillId="0" borderId="0"/>
    <xf numFmtId="0" fontId="1" fillId="0" borderId="0"/>
  </cellStyleXfs>
  <cellXfs count="3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23" xfId="0" applyFont="1" applyBorder="1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/>
    </xf>
    <xf numFmtId="0" fontId="2" fillId="0" borderId="24" xfId="0" applyFont="1" applyBorder="1"/>
    <xf numFmtId="0" fontId="4" fillId="0" borderId="23" xfId="0" applyFont="1" applyBorder="1" applyAlignment="1">
      <alignment horizontal="left" indent="2"/>
    </xf>
    <xf numFmtId="0" fontId="2" fillId="0" borderId="0" xfId="0" applyFont="1" applyAlignment="1">
      <alignment horizontal="left" vertical="center" indent="3"/>
    </xf>
    <xf numFmtId="2" fontId="2" fillId="0" borderId="0" xfId="0" applyNumberFormat="1" applyFont="1" applyAlignment="1">
      <alignment horizontal="left" vertical="center" indent="3"/>
    </xf>
    <xf numFmtId="0" fontId="6" fillId="0" borderId="6" xfId="0" applyFont="1" applyBorder="1"/>
    <xf numFmtId="0" fontId="6" fillId="0" borderId="16" xfId="0" applyFont="1" applyBorder="1"/>
    <xf numFmtId="0" fontId="7" fillId="0" borderId="16" xfId="0" applyFont="1" applyBorder="1"/>
    <xf numFmtId="0" fontId="6" fillId="0" borderId="15" xfId="0" applyFont="1" applyBorder="1"/>
    <xf numFmtId="0" fontId="6" fillId="0" borderId="0" xfId="0" applyFont="1"/>
    <xf numFmtId="0" fontId="8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/>
    </xf>
    <xf numFmtId="9" fontId="6" fillId="0" borderId="33" xfId="3" applyFont="1" applyBorder="1" applyAlignment="1">
      <alignment horizontal="center"/>
    </xf>
    <xf numFmtId="9" fontId="6" fillId="0" borderId="34" xfId="3" applyFont="1" applyBorder="1" applyAlignment="1">
      <alignment horizontal="center"/>
    </xf>
    <xf numFmtId="9" fontId="6" fillId="0" borderId="3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9" fontId="6" fillId="0" borderId="36" xfId="3" applyFont="1" applyBorder="1" applyAlignment="1">
      <alignment horizontal="center"/>
    </xf>
    <xf numFmtId="9" fontId="6" fillId="0" borderId="37" xfId="3" applyFont="1" applyBorder="1" applyAlignment="1">
      <alignment horizontal="center"/>
    </xf>
    <xf numFmtId="0" fontId="6" fillId="0" borderId="35" xfId="0" applyFont="1" applyBorder="1"/>
    <xf numFmtId="2" fontId="6" fillId="0" borderId="0" xfId="0" applyNumberFormat="1" applyFont="1"/>
    <xf numFmtId="0" fontId="6" fillId="0" borderId="14" xfId="0" applyFont="1" applyBorder="1" applyAlignment="1">
      <alignment horizontal="center"/>
    </xf>
    <xf numFmtId="43" fontId="6" fillId="0" borderId="38" xfId="0" applyNumberFormat="1" applyFont="1" applyBorder="1"/>
    <xf numFmtId="43" fontId="6" fillId="0" borderId="14" xfId="0" applyNumberFormat="1" applyFont="1" applyBorder="1"/>
    <xf numFmtId="49" fontId="6" fillId="0" borderId="0" xfId="0" applyNumberFormat="1" applyFont="1"/>
    <xf numFmtId="9" fontId="6" fillId="0" borderId="33" xfId="3" applyFont="1" applyFill="1" applyBorder="1" applyAlignment="1">
      <alignment horizontal="center"/>
    </xf>
    <xf numFmtId="9" fontId="6" fillId="0" borderId="34" xfId="3" applyFont="1" applyFill="1" applyBorder="1" applyAlignment="1">
      <alignment horizontal="center"/>
    </xf>
    <xf numFmtId="9" fontId="6" fillId="0" borderId="36" xfId="3" applyFont="1" applyFill="1" applyBorder="1" applyAlignment="1">
      <alignment horizontal="center"/>
    </xf>
    <xf numFmtId="9" fontId="6" fillId="0" borderId="37" xfId="3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right"/>
    </xf>
    <xf numFmtId="43" fontId="8" fillId="5" borderId="4" xfId="0" applyNumberFormat="1" applyFont="1" applyFill="1" applyBorder="1"/>
    <xf numFmtId="43" fontId="8" fillId="5" borderId="4" xfId="0" applyNumberFormat="1" applyFont="1" applyFill="1" applyBorder="1" applyAlignment="1">
      <alignment horizontal="center"/>
    </xf>
    <xf numFmtId="43" fontId="8" fillId="5" borderId="4" xfId="1" applyFont="1" applyFill="1" applyBorder="1"/>
    <xf numFmtId="0" fontId="8" fillId="5" borderId="4" xfId="0" applyFont="1" applyFill="1" applyBorder="1"/>
    <xf numFmtId="9" fontId="8" fillId="5" borderId="4" xfId="3" applyFont="1" applyFill="1" applyBorder="1" applyAlignment="1">
      <alignment horizontal="center"/>
    </xf>
    <xf numFmtId="166" fontId="8" fillId="5" borderId="4" xfId="3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43" fontId="9" fillId="5" borderId="4" xfId="1" applyFont="1" applyFill="1" applyBorder="1" applyAlignment="1">
      <alignment horizontal="center"/>
    </xf>
    <xf numFmtId="9" fontId="8" fillId="5" borderId="4" xfId="0" applyNumberFormat="1" applyFont="1" applyFill="1" applyBorder="1" applyAlignment="1">
      <alignment horizontal="center"/>
    </xf>
    <xf numFmtId="166" fontId="9" fillId="5" borderId="4" xfId="3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1" applyFont="1"/>
    <xf numFmtId="0" fontId="2" fillId="0" borderId="0" xfId="0" applyFont="1" applyBorder="1" applyAlignment="1">
      <alignment horizontal="center" vertical="center"/>
    </xf>
    <xf numFmtId="166" fontId="6" fillId="0" borderId="33" xfId="3" applyNumberFormat="1" applyFont="1" applyBorder="1" applyAlignment="1">
      <alignment horizontal="center"/>
    </xf>
    <xf numFmtId="10" fontId="6" fillId="0" borderId="34" xfId="3" applyNumberFormat="1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3" fontId="5" fillId="0" borderId="18" xfId="1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center" indent="3"/>
    </xf>
    <xf numFmtId="0" fontId="2" fillId="0" borderId="20" xfId="0" applyFont="1" applyBorder="1"/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/>
    <xf numFmtId="2" fontId="2" fillId="0" borderId="21" xfId="0" applyNumberFormat="1" applyFont="1" applyBorder="1" applyAlignment="1">
      <alignment horizontal="left" vertical="center" indent="3"/>
    </xf>
    <xf numFmtId="0" fontId="2" fillId="0" borderId="42" xfId="0" applyFont="1" applyBorder="1"/>
    <xf numFmtId="0" fontId="0" fillId="0" borderId="0" xfId="0" applyBorder="1"/>
    <xf numFmtId="164" fontId="17" fillId="0" borderId="28" xfId="0" applyNumberFormat="1" applyFont="1" applyBorder="1" applyAlignment="1">
      <alignment horizontal="center" vertical="center" wrapText="1"/>
    </xf>
    <xf numFmtId="10" fontId="17" fillId="6" borderId="28" xfId="3" applyNumberFormat="1" applyFont="1" applyFill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0" fontId="18" fillId="2" borderId="0" xfId="0" applyNumberFormat="1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Border="1"/>
    <xf numFmtId="10" fontId="0" fillId="3" borderId="0" xfId="0" applyNumberFormat="1" applyFill="1"/>
    <xf numFmtId="0" fontId="0" fillId="3" borderId="0" xfId="0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vertical="top" wrapText="1"/>
    </xf>
    <xf numFmtId="0" fontId="18" fillId="2" borderId="9" xfId="0" applyFont="1" applyFill="1" applyBorder="1" applyAlignment="1">
      <alignment vertical="top"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27" fillId="0" borderId="0" xfId="0" applyNumberFormat="1" applyFont="1" applyFill="1" applyBorder="1" applyAlignment="1" applyProtection="1">
      <alignment wrapText="1"/>
      <protection locked="0"/>
    </xf>
    <xf numFmtId="0" fontId="27" fillId="0" borderId="0" xfId="0" applyFont="1" applyBorder="1"/>
    <xf numFmtId="0" fontId="27" fillId="0" borderId="0" xfId="0" applyFont="1"/>
    <xf numFmtId="4" fontId="14" fillId="0" borderId="14" xfId="0" applyNumberFormat="1" applyFont="1" applyFill="1" applyBorder="1" applyAlignment="1" applyProtection="1">
      <alignment horizontal="center" vertical="center" wrapText="1"/>
    </xf>
    <xf numFmtId="4" fontId="14" fillId="0" borderId="25" xfId="0" applyNumberFormat="1" applyFont="1" applyFill="1" applyBorder="1" applyAlignment="1" applyProtection="1">
      <alignment horizontal="center" vertical="center" wrapText="1"/>
    </xf>
    <xf numFmtId="4" fontId="14" fillId="0" borderId="4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/>
    <xf numFmtId="0" fontId="25" fillId="0" borderId="0" xfId="0" applyNumberFormat="1" applyFont="1" applyFill="1" applyBorder="1" applyAlignment="1" applyProtection="1">
      <alignment horizontal="center" vertical="center" wrapText="1"/>
    </xf>
    <xf numFmtId="4" fontId="2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10" fontId="21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wrapText="1"/>
      <protection locked="0"/>
    </xf>
    <xf numFmtId="0" fontId="21" fillId="0" borderId="22" xfId="9" applyNumberFormat="1" applyFont="1" applyFill="1" applyBorder="1" applyAlignment="1" applyProtection="1">
      <alignment horizontal="center" vertical="center" wrapText="1"/>
    </xf>
    <xf numFmtId="0" fontId="21" fillId="0" borderId="55" xfId="9" applyNumberFormat="1" applyFont="1" applyFill="1" applyBorder="1" applyAlignment="1" applyProtection="1">
      <alignment horizontal="center" vertical="center" wrapText="1"/>
    </xf>
    <xf numFmtId="0" fontId="21" fillId="0" borderId="56" xfId="9" applyNumberFormat="1" applyFont="1" applyFill="1" applyBorder="1" applyAlignment="1" applyProtection="1">
      <alignment horizontal="center" vertical="center" wrapText="1"/>
    </xf>
    <xf numFmtId="0" fontId="19" fillId="0" borderId="0" xfId="9" applyNumberFormat="1" applyFont="1" applyFill="1" applyBorder="1" applyAlignment="1" applyProtection="1">
      <alignment wrapText="1"/>
      <protection locked="0"/>
    </xf>
    <xf numFmtId="0" fontId="21" fillId="0" borderId="0" xfId="9" applyNumberFormat="1" applyFont="1" applyFill="1" applyBorder="1" applyAlignment="1" applyProtection="1">
      <alignment vertical="center" wrapText="1"/>
    </xf>
    <xf numFmtId="0" fontId="19" fillId="0" borderId="0" xfId="9" applyFont="1"/>
    <xf numFmtId="0" fontId="21" fillId="0" borderId="0" xfId="9" applyNumberFormat="1" applyFont="1" applyFill="1" applyBorder="1" applyAlignment="1" applyProtection="1">
      <alignment vertical="center" wrapText="1"/>
      <protection locked="0"/>
    </xf>
    <xf numFmtId="0" fontId="21" fillId="0" borderId="57" xfId="9" applyNumberFormat="1" applyFont="1" applyFill="1" applyBorder="1" applyAlignment="1" applyProtection="1">
      <alignment horizontal="center" vertical="top" wrapText="1"/>
    </xf>
    <xf numFmtId="0" fontId="17" fillId="0" borderId="57" xfId="9" applyNumberFormat="1" applyFont="1" applyFill="1" applyBorder="1" applyAlignment="1" applyProtection="1">
      <alignment horizontal="center" vertical="top" wrapText="1"/>
    </xf>
    <xf numFmtId="167" fontId="17" fillId="0" borderId="58" xfId="9" applyNumberFormat="1" applyFont="1" applyFill="1" applyBorder="1" applyAlignment="1" applyProtection="1">
      <alignment horizontal="right" vertical="top" wrapText="1"/>
    </xf>
    <xf numFmtId="167" fontId="17" fillId="0" borderId="59" xfId="9" applyNumberFormat="1" applyFont="1" applyFill="1" applyBorder="1" applyAlignment="1" applyProtection="1">
      <alignment horizontal="right" vertical="top" wrapText="1"/>
    </xf>
    <xf numFmtId="167" fontId="21" fillId="0" borderId="59" xfId="9" applyNumberFormat="1" applyFont="1" applyFill="1" applyBorder="1" applyAlignment="1" applyProtection="1">
      <alignment horizontal="right" vertical="top" wrapText="1"/>
    </xf>
    <xf numFmtId="167" fontId="21" fillId="0" borderId="58" xfId="9" applyNumberFormat="1" applyFont="1" applyFill="1" applyBorder="1" applyAlignment="1" applyProtection="1">
      <alignment horizontal="right" vertical="top" wrapText="1"/>
    </xf>
    <xf numFmtId="167" fontId="19" fillId="0" borderId="0" xfId="9" applyNumberFormat="1" applyFont="1" applyFill="1" applyBorder="1" applyAlignment="1" applyProtection="1">
      <alignment wrapText="1"/>
      <protection locked="0"/>
    </xf>
    <xf numFmtId="0" fontId="12" fillId="2" borderId="11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8" fillId="2" borderId="8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18" fillId="2" borderId="1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0" fontId="21" fillId="0" borderId="0" xfId="0" applyNumberFormat="1" applyFont="1" applyFill="1" applyBorder="1" applyAlignment="1" applyProtection="1">
      <alignment vertical="center" wrapText="1"/>
    </xf>
    <xf numFmtId="0" fontId="12" fillId="2" borderId="12" xfId="0" applyFont="1" applyFill="1" applyBorder="1" applyAlignment="1">
      <alignment vertical="top" wrapText="1"/>
    </xf>
    <xf numFmtId="0" fontId="12" fillId="2" borderId="13" xfId="0" applyFont="1" applyFill="1" applyBorder="1" applyAlignment="1">
      <alignment vertical="top" wrapText="1"/>
    </xf>
    <xf numFmtId="0" fontId="18" fillId="2" borderId="10" xfId="0" applyFont="1" applyFill="1" applyBorder="1" applyAlignment="1">
      <alignment vertical="top" wrapText="1"/>
    </xf>
    <xf numFmtId="164" fontId="16" fillId="0" borderId="47" xfId="2" applyFont="1" applyFill="1" applyBorder="1" applyAlignment="1">
      <alignment horizontal="right" vertical="top" wrapText="1"/>
    </xf>
    <xf numFmtId="10" fontId="16" fillId="0" borderId="48" xfId="3" applyNumberFormat="1" applyFont="1" applyFill="1" applyBorder="1" applyAlignment="1">
      <alignment horizontal="right" vertical="top" wrapText="1"/>
    </xf>
    <xf numFmtId="10" fontId="17" fillId="6" borderId="30" xfId="3" applyNumberFormat="1" applyFont="1" applyFill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164" fontId="14" fillId="0" borderId="26" xfId="0" applyNumberFormat="1" applyFont="1" applyBorder="1" applyAlignment="1">
      <alignment horizontal="center" vertical="center" wrapText="1"/>
    </xf>
    <xf numFmtId="164" fontId="17" fillId="0" borderId="49" xfId="0" applyNumberFormat="1" applyFont="1" applyBorder="1" applyAlignment="1">
      <alignment horizontal="center" vertical="center" wrapText="1"/>
    </xf>
    <xf numFmtId="0" fontId="12" fillId="2" borderId="62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2" fillId="2" borderId="2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right" vertical="top" wrapText="1"/>
    </xf>
    <xf numFmtId="164" fontId="16" fillId="0" borderId="21" xfId="2" applyFont="1" applyFill="1" applyBorder="1" applyAlignment="1">
      <alignment horizontal="right" vertical="top" wrapText="1"/>
    </xf>
    <xf numFmtId="10" fontId="16" fillId="0" borderId="16" xfId="3" applyNumberFormat="1" applyFont="1" applyFill="1" applyBorder="1" applyAlignment="1">
      <alignment horizontal="right" vertical="top" wrapText="1"/>
    </xf>
    <xf numFmtId="164" fontId="16" fillId="0" borderId="16" xfId="2" applyFont="1" applyFill="1" applyBorder="1" applyAlignment="1">
      <alignment horizontal="right" vertical="top" wrapText="1"/>
    </xf>
    <xf numFmtId="1" fontId="16" fillId="0" borderId="64" xfId="0" applyNumberFormat="1" applyFont="1" applyBorder="1" applyAlignment="1">
      <alignment horizontal="left" vertical="top" wrapText="1"/>
    </xf>
    <xf numFmtId="1" fontId="16" fillId="0" borderId="29" xfId="0" applyNumberFormat="1" applyFont="1" applyBorder="1" applyAlignment="1">
      <alignment horizontal="left" vertical="top" wrapText="1"/>
    </xf>
    <xf numFmtId="1" fontId="16" fillId="0" borderId="41" xfId="0" applyNumberFormat="1" applyFont="1" applyBorder="1" applyAlignment="1">
      <alignment horizontal="left" vertical="top" wrapText="1"/>
    </xf>
    <xf numFmtId="0" fontId="16" fillId="7" borderId="65" xfId="0" applyFont="1" applyFill="1" applyBorder="1" applyAlignment="1">
      <alignment horizontal="right" vertical="top" wrapText="1"/>
    </xf>
    <xf numFmtId="4" fontId="16" fillId="7" borderId="65" xfId="0" applyNumberFormat="1" applyFont="1" applyFill="1" applyBorder="1" applyAlignment="1">
      <alignment horizontal="right" vertical="top" wrapText="1"/>
    </xf>
    <xf numFmtId="168" fontId="16" fillId="7" borderId="65" xfId="0" applyNumberFormat="1" applyFont="1" applyFill="1" applyBorder="1" applyAlignment="1">
      <alignment horizontal="right" vertical="top" wrapText="1"/>
    </xf>
    <xf numFmtId="0" fontId="13" fillId="8" borderId="65" xfId="0" applyFont="1" applyFill="1" applyBorder="1" applyAlignment="1">
      <alignment horizontal="right" vertical="top" wrapText="1"/>
    </xf>
    <xf numFmtId="0" fontId="13" fillId="8" borderId="65" xfId="0" applyFont="1" applyFill="1" applyBorder="1" applyAlignment="1">
      <alignment horizontal="center" vertical="top" wrapText="1"/>
    </xf>
    <xf numFmtId="4" fontId="13" fillId="8" borderId="65" xfId="0" applyNumberFormat="1" applyFont="1" applyFill="1" applyBorder="1" applyAlignment="1">
      <alignment horizontal="right" vertical="top" wrapText="1"/>
    </xf>
    <xf numFmtId="168" fontId="13" fillId="8" borderId="65" xfId="0" applyNumberFormat="1" applyFont="1" applyFill="1" applyBorder="1" applyAlignment="1">
      <alignment horizontal="right" vertical="top" wrapText="1"/>
    </xf>
    <xf numFmtId="0" fontId="13" fillId="9" borderId="65" xfId="0" applyFont="1" applyFill="1" applyBorder="1" applyAlignment="1">
      <alignment horizontal="right" vertical="top" wrapText="1"/>
    </xf>
    <xf numFmtId="0" fontId="13" fillId="9" borderId="65" xfId="0" applyFont="1" applyFill="1" applyBorder="1" applyAlignment="1">
      <alignment horizontal="center" vertical="top" wrapText="1"/>
    </xf>
    <xf numFmtId="4" fontId="13" fillId="9" borderId="65" xfId="0" applyNumberFormat="1" applyFont="1" applyFill="1" applyBorder="1" applyAlignment="1">
      <alignment horizontal="right" vertical="top" wrapText="1"/>
    </xf>
    <xf numFmtId="0" fontId="24" fillId="2" borderId="0" xfId="0" applyFont="1" applyFill="1" applyAlignment="1">
      <alignment horizontal="left" vertical="top" wrapText="1"/>
    </xf>
    <xf numFmtId="169" fontId="13" fillId="8" borderId="65" xfId="0" applyNumberFormat="1" applyFont="1" applyFill="1" applyBorder="1" applyAlignment="1">
      <alignment horizontal="right" vertical="top" wrapText="1"/>
    </xf>
    <xf numFmtId="0" fontId="24" fillId="10" borderId="65" xfId="0" applyFont="1" applyFill="1" applyBorder="1" applyAlignment="1">
      <alignment horizontal="right" vertical="top" wrapText="1"/>
    </xf>
    <xf numFmtId="0" fontId="24" fillId="10" borderId="65" xfId="0" applyFont="1" applyFill="1" applyBorder="1" applyAlignment="1">
      <alignment horizontal="center" vertical="top" wrapText="1"/>
    </xf>
    <xf numFmtId="169" fontId="24" fillId="10" borderId="65" xfId="0" applyNumberFormat="1" applyFont="1" applyFill="1" applyBorder="1" applyAlignment="1">
      <alignment horizontal="right" vertical="top" wrapText="1"/>
    </xf>
    <xf numFmtId="4" fontId="24" fillId="10" borderId="65" xfId="0" applyNumberFormat="1" applyFont="1" applyFill="1" applyBorder="1" applyAlignment="1">
      <alignment horizontal="right" vertical="top" wrapText="1"/>
    </xf>
    <xf numFmtId="0" fontId="24" fillId="11" borderId="65" xfId="0" applyFont="1" applyFill="1" applyBorder="1" applyAlignment="1">
      <alignment horizontal="right" vertical="top" wrapText="1"/>
    </xf>
    <xf numFmtId="0" fontId="24" fillId="11" borderId="65" xfId="0" applyFont="1" applyFill="1" applyBorder="1" applyAlignment="1">
      <alignment horizontal="center" vertical="top" wrapText="1"/>
    </xf>
    <xf numFmtId="169" fontId="24" fillId="11" borderId="65" xfId="0" applyNumberFormat="1" applyFont="1" applyFill="1" applyBorder="1" applyAlignment="1">
      <alignment horizontal="right" vertical="top" wrapText="1"/>
    </xf>
    <xf numFmtId="4" fontId="24" fillId="11" borderId="65" xfId="0" applyNumberFormat="1" applyFont="1" applyFill="1" applyBorder="1" applyAlignment="1">
      <alignment horizontal="right" vertical="top" wrapText="1"/>
    </xf>
    <xf numFmtId="4" fontId="24" fillId="2" borderId="0" xfId="0" applyNumberFormat="1" applyFont="1" applyFill="1" applyAlignment="1">
      <alignment horizontal="right" vertical="top" wrapText="1"/>
    </xf>
    <xf numFmtId="0" fontId="13" fillId="8" borderId="66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vertical="top" wrapText="1"/>
    </xf>
    <xf numFmtId="10" fontId="18" fillId="2" borderId="8" xfId="0" applyNumberFormat="1" applyFont="1" applyFill="1" applyBorder="1" applyAlignment="1">
      <alignment vertical="top" wrapText="1"/>
    </xf>
    <xf numFmtId="0" fontId="18" fillId="2" borderId="0" xfId="0" applyFont="1" applyFill="1" applyAlignment="1">
      <alignment horizontal="right" vertical="top" wrapText="1"/>
    </xf>
    <xf numFmtId="0" fontId="24" fillId="2" borderId="0" xfId="0" applyFont="1" applyFill="1" applyAlignment="1">
      <alignment horizontal="center" vertical="top" wrapText="1"/>
    </xf>
    <xf numFmtId="0" fontId="12" fillId="2" borderId="65" xfId="0" applyFont="1" applyFill="1" applyBorder="1" applyAlignment="1">
      <alignment horizontal="left" vertical="top" wrapText="1"/>
    </xf>
    <xf numFmtId="0" fontId="13" fillId="8" borderId="65" xfId="0" applyFont="1" applyFill="1" applyBorder="1" applyAlignment="1">
      <alignment horizontal="left" vertical="top" wrapText="1"/>
    </xf>
    <xf numFmtId="0" fontId="24" fillId="10" borderId="65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right" vertical="top" wrapText="1"/>
    </xf>
    <xf numFmtId="0" fontId="24" fillId="11" borderId="65" xfId="0" applyFont="1" applyFill="1" applyBorder="1" applyAlignment="1">
      <alignment horizontal="left" vertical="top" wrapText="1"/>
    </xf>
    <xf numFmtId="0" fontId="16" fillId="7" borderId="65" xfId="0" applyFont="1" applyFill="1" applyBorder="1" applyAlignment="1">
      <alignment horizontal="left" vertical="top" wrapText="1"/>
    </xf>
    <xf numFmtId="0" fontId="13" fillId="9" borderId="65" xfId="0" applyFont="1" applyFill="1" applyBorder="1" applyAlignment="1">
      <alignment horizontal="left" vertical="top" wrapText="1"/>
    </xf>
    <xf numFmtId="0" fontId="0" fillId="0" borderId="0" xfId="0"/>
    <xf numFmtId="0" fontId="12" fillId="2" borderId="65" xfId="0" applyFont="1" applyFill="1" applyBorder="1" applyAlignment="1">
      <alignment horizontal="right" vertical="top" wrapText="1"/>
    </xf>
    <xf numFmtId="0" fontId="12" fillId="2" borderId="65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right" vertical="top" wrapText="1"/>
    </xf>
    <xf numFmtId="4" fontId="16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169" fontId="13" fillId="0" borderId="0" xfId="0" applyNumberFormat="1" applyFont="1" applyFill="1" applyBorder="1" applyAlignment="1">
      <alignment horizontal="right"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169" fontId="24" fillId="0" borderId="0" xfId="0" applyNumberFormat="1" applyFont="1" applyFill="1" applyBorder="1" applyAlignment="1">
      <alignment horizontal="right" vertical="top" wrapText="1"/>
    </xf>
    <xf numFmtId="4" fontId="24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vertical="top" wrapText="1"/>
    </xf>
    <xf numFmtId="169" fontId="18" fillId="0" borderId="0" xfId="0" applyNumberFormat="1" applyFont="1" applyFill="1" applyBorder="1" applyAlignment="1">
      <alignment horizontal="right" vertical="top" wrapText="1"/>
    </xf>
    <xf numFmtId="4" fontId="18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4" fontId="18" fillId="0" borderId="0" xfId="0" applyNumberFormat="1" applyFont="1" applyFill="1" applyBorder="1" applyAlignment="1">
      <alignment vertical="top" wrapText="1"/>
    </xf>
    <xf numFmtId="0" fontId="12" fillId="2" borderId="67" xfId="0" applyFont="1" applyFill="1" applyBorder="1" applyAlignment="1">
      <alignment horizontal="right" vertical="top" wrapText="1"/>
    </xf>
    <xf numFmtId="0" fontId="12" fillId="2" borderId="67" xfId="0" applyFont="1" applyFill="1" applyBorder="1" applyAlignment="1">
      <alignment horizontal="left" vertical="top" wrapText="1"/>
    </xf>
    <xf numFmtId="0" fontId="12" fillId="2" borderId="67" xfId="0" applyFont="1" applyFill="1" applyBorder="1" applyAlignment="1">
      <alignment horizontal="center" vertical="top" wrapText="1"/>
    </xf>
    <xf numFmtId="0" fontId="22" fillId="2" borderId="22" xfId="0" applyNumberFormat="1" applyFont="1" applyFill="1" applyBorder="1" applyAlignment="1" applyProtection="1">
      <alignment horizontal="center" vertical="center"/>
      <protection locked="0"/>
    </xf>
    <xf numFmtId="0" fontId="22" fillId="2" borderId="3" xfId="0" applyNumberFormat="1" applyFont="1" applyFill="1" applyBorder="1" applyAlignment="1" applyProtection="1">
      <alignment horizontal="center" vertical="center"/>
      <protection locked="0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18" fillId="2" borderId="8" xfId="0" applyFont="1" applyFill="1" applyBorder="1" applyAlignment="1">
      <alignment horizontal="left" vertical="top" wrapText="1"/>
    </xf>
    <xf numFmtId="0" fontId="18" fillId="2" borderId="9" xfId="0" applyFont="1" applyFill="1" applyBorder="1" applyAlignment="1">
      <alignment horizontal="left" vertical="top" wrapText="1"/>
    </xf>
    <xf numFmtId="0" fontId="18" fillId="2" borderId="10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right" vertical="top" wrapText="1"/>
    </xf>
    <xf numFmtId="0" fontId="18" fillId="2" borderId="0" xfId="0" applyFont="1" applyFill="1" applyAlignment="1">
      <alignment horizontal="left" vertical="top" wrapText="1"/>
    </xf>
    <xf numFmtId="4" fontId="18" fillId="2" borderId="0" xfId="0" applyNumberFormat="1" applyFont="1" applyFill="1" applyAlignment="1">
      <alignment horizontal="right" vertical="top" wrapText="1"/>
    </xf>
    <xf numFmtId="0" fontId="24" fillId="2" borderId="0" xfId="0" applyFont="1" applyFill="1" applyBorder="1" applyAlignment="1">
      <alignment horizontal="center" vertical="top" wrapText="1"/>
    </xf>
    <xf numFmtId="0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10" fontId="0" fillId="3" borderId="23" xfId="0" applyNumberFormat="1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10" fontId="0" fillId="3" borderId="15" xfId="0" applyNumberFormat="1" applyFill="1" applyBorder="1" applyAlignment="1">
      <alignment horizontal="center"/>
    </xf>
    <xf numFmtId="10" fontId="0" fillId="3" borderId="4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top" wrapText="1"/>
    </xf>
    <xf numFmtId="10" fontId="20" fillId="3" borderId="4" xfId="0" applyNumberFormat="1" applyFont="1" applyFill="1" applyBorder="1" applyAlignment="1">
      <alignment horizontal="center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10" fontId="21" fillId="0" borderId="46" xfId="0" applyNumberFormat="1" applyFont="1" applyFill="1" applyBorder="1" applyAlignment="1" applyProtection="1">
      <alignment horizontal="center" vertical="center" wrapText="1"/>
    </xf>
    <xf numFmtId="10" fontId="21" fillId="0" borderId="53" xfId="0" applyNumberFormat="1" applyFont="1" applyFill="1" applyBorder="1" applyAlignment="1" applyProtection="1">
      <alignment horizontal="center" vertical="center" wrapText="1"/>
    </xf>
    <xf numFmtId="10" fontId="21" fillId="0" borderId="6" xfId="0" applyNumberFormat="1" applyFont="1" applyFill="1" applyBorder="1" applyAlignment="1" applyProtection="1">
      <alignment horizontal="center" vertical="center" wrapText="1"/>
    </xf>
    <xf numFmtId="10" fontId="21" fillId="0" borderId="15" xfId="0" applyNumberFormat="1" applyFont="1" applyFill="1" applyBorder="1" applyAlignment="1" applyProtection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23" xfId="0" applyNumberFormat="1" applyFont="1" applyFill="1" applyBorder="1" applyAlignment="1" applyProtection="1">
      <alignment horizontal="center" wrapText="1"/>
      <protection locked="0"/>
    </xf>
    <xf numFmtId="0" fontId="27" fillId="0" borderId="0" xfId="0" applyNumberFormat="1" applyFont="1" applyFill="1" applyBorder="1" applyAlignment="1" applyProtection="1">
      <alignment horizontal="center" wrapText="1"/>
      <protection locked="0"/>
    </xf>
    <xf numFmtId="10" fontId="21" fillId="0" borderId="4" xfId="0" applyNumberFormat="1" applyFont="1" applyFill="1" applyBorder="1" applyAlignment="1" applyProtection="1">
      <alignment horizontal="center" vertical="center" wrapText="1"/>
    </xf>
    <xf numFmtId="0" fontId="23" fillId="2" borderId="43" xfId="0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4" fillId="10" borderId="65" xfId="0" applyFont="1" applyFill="1" applyBorder="1" applyAlignment="1">
      <alignment horizontal="left" vertical="top" wrapText="1"/>
    </xf>
    <xf numFmtId="0" fontId="24" fillId="11" borderId="65" xfId="0" applyFont="1" applyFill="1" applyBorder="1" applyAlignment="1">
      <alignment horizontal="left" vertical="top" wrapText="1"/>
    </xf>
    <xf numFmtId="0" fontId="12" fillId="2" borderId="22" xfId="0" applyFont="1" applyFill="1" applyBorder="1" applyAlignment="1">
      <alignment horizontal="center" wrapText="1"/>
    </xf>
    <xf numFmtId="0" fontId="0" fillId="0" borderId="3" xfId="0" applyBorder="1"/>
    <xf numFmtId="0" fontId="0" fillId="0" borderId="1" xfId="0" applyBorder="1"/>
    <xf numFmtId="0" fontId="12" fillId="2" borderId="0" xfId="0" applyFont="1" applyFill="1" applyAlignment="1">
      <alignment horizontal="center" wrapText="1"/>
    </xf>
    <xf numFmtId="0" fontId="0" fillId="0" borderId="0" xfId="0"/>
    <xf numFmtId="0" fontId="13" fillId="8" borderId="65" xfId="0" applyFont="1" applyFill="1" applyBorder="1" applyAlignment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10" fontId="21" fillId="0" borderId="0" xfId="0" applyNumberFormat="1" applyFont="1" applyFill="1" applyBorder="1" applyAlignment="1" applyProtection="1">
      <alignment horizontal="center" vertical="center" wrapText="1"/>
    </xf>
    <xf numFmtId="0" fontId="12" fillId="2" borderId="65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right" vertical="top" wrapText="1"/>
    </xf>
    <xf numFmtId="0" fontId="12" fillId="2" borderId="65" xfId="0" applyFont="1" applyFill="1" applyBorder="1" applyAlignment="1">
      <alignment horizontal="right" vertical="top" wrapText="1"/>
    </xf>
    <xf numFmtId="0" fontId="12" fillId="2" borderId="67" xfId="0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67" xfId="0" applyFont="1" applyFill="1" applyBorder="1" applyAlignment="1">
      <alignment horizontal="left" vertical="top" wrapText="1"/>
    </xf>
    <xf numFmtId="0" fontId="12" fillId="2" borderId="65" xfId="0" applyFont="1" applyFill="1" applyBorder="1" applyAlignment="1">
      <alignment horizontal="center" vertical="top" wrapText="1"/>
    </xf>
    <xf numFmtId="0" fontId="12" fillId="2" borderId="67" xfId="0" applyFont="1" applyFill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vertical="top" wrapText="1"/>
    </xf>
    <xf numFmtId="0" fontId="16" fillId="0" borderId="50" xfId="0" applyFont="1" applyBorder="1" applyAlignment="1">
      <alignment horizontal="right" vertical="top" wrapText="1"/>
    </xf>
    <xf numFmtId="0" fontId="16" fillId="0" borderId="51" xfId="0" applyFont="1" applyBorder="1" applyAlignment="1">
      <alignment horizontal="right" vertical="top" wrapText="1"/>
    </xf>
    <xf numFmtId="0" fontId="16" fillId="0" borderId="52" xfId="0" applyFont="1" applyBorder="1" applyAlignment="1">
      <alignment horizontal="right" vertical="top" wrapText="1"/>
    </xf>
    <xf numFmtId="0" fontId="16" fillId="0" borderId="30" xfId="0" applyFont="1" applyBorder="1" applyAlignment="1">
      <alignment horizontal="right" vertical="top" wrapText="1"/>
    </xf>
    <xf numFmtId="0" fontId="16" fillId="0" borderId="40" xfId="0" applyFont="1" applyBorder="1" applyAlignment="1">
      <alignment horizontal="right" vertical="top" wrapText="1"/>
    </xf>
    <xf numFmtId="0" fontId="16" fillId="0" borderId="41" xfId="0" applyFont="1" applyBorder="1" applyAlignment="1">
      <alignment horizontal="right" vertical="top" wrapText="1"/>
    </xf>
    <xf numFmtId="0" fontId="16" fillId="0" borderId="26" xfId="0" applyFont="1" applyBorder="1" applyAlignment="1">
      <alignment horizontal="right" vertical="top" wrapText="1"/>
    </xf>
    <xf numFmtId="0" fontId="16" fillId="0" borderId="27" xfId="0" applyFont="1" applyBorder="1" applyAlignment="1">
      <alignment horizontal="right" vertical="top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17" fillId="0" borderId="4" xfId="9" applyNumberFormat="1" applyFont="1" applyFill="1" applyBorder="1" applyAlignment="1" applyProtection="1">
      <alignment horizontal="left" vertical="top" wrapText="1"/>
    </xf>
    <xf numFmtId="0" fontId="21" fillId="0" borderId="54" xfId="9" applyNumberFormat="1" applyFont="1" applyFill="1" applyBorder="1" applyAlignment="1" applyProtection="1">
      <alignment horizontal="center" vertical="center" wrapText="1"/>
    </xf>
    <xf numFmtId="0" fontId="14" fillId="0" borderId="0" xfId="9" applyNumberFormat="1" applyFont="1" applyFill="1" applyBorder="1" applyAlignment="1" applyProtection="1">
      <alignment horizontal="left" vertical="center" wrapText="1"/>
    </xf>
    <xf numFmtId="0" fontId="21" fillId="0" borderId="0" xfId="9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NumberFormat="1" applyFont="1" applyFill="1" applyBorder="1" applyAlignment="1" applyProtection="1">
      <alignment horizontal="left" vertical="center" wrapText="1"/>
    </xf>
    <xf numFmtId="0" fontId="21" fillId="0" borderId="60" xfId="9" applyNumberFormat="1" applyFont="1" applyFill="1" applyBorder="1" applyAlignment="1" applyProtection="1">
      <alignment horizontal="right" vertical="center" wrapText="1"/>
    </xf>
    <xf numFmtId="0" fontId="21" fillId="0" borderId="61" xfId="9" applyNumberFormat="1" applyFont="1" applyFill="1" applyBorder="1" applyAlignment="1" applyProtection="1">
      <alignment horizontal="right" vertical="center" wrapText="1"/>
    </xf>
    <xf numFmtId="0" fontId="21" fillId="0" borderId="4" xfId="9" applyNumberFormat="1" applyFont="1" applyFill="1" applyBorder="1" applyAlignment="1" applyProtection="1">
      <alignment horizontal="left" vertical="center" wrapText="1"/>
    </xf>
    <xf numFmtId="0" fontId="21" fillId="0" borderId="4" xfId="9" applyNumberFormat="1" applyFont="1" applyFill="1" applyBorder="1" applyAlignment="1" applyProtection="1">
      <alignment horizontal="left" vertical="top" wrapText="1"/>
    </xf>
    <xf numFmtId="0" fontId="21" fillId="0" borderId="4" xfId="9" applyNumberFormat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 indent="1"/>
    </xf>
    <xf numFmtId="0" fontId="8" fillId="0" borderId="35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164" fontId="6" fillId="0" borderId="25" xfId="2" applyFont="1" applyBorder="1" applyAlignment="1">
      <alignment horizontal="center" vertical="center"/>
    </xf>
    <xf numFmtId="164" fontId="6" fillId="0" borderId="35" xfId="2" applyFont="1" applyBorder="1" applyAlignment="1">
      <alignment horizontal="center" vertical="center"/>
    </xf>
    <xf numFmtId="164" fontId="6" fillId="0" borderId="14" xfId="2" applyFont="1" applyBorder="1" applyAlignment="1">
      <alignment horizontal="center" vertical="center"/>
    </xf>
    <xf numFmtId="166" fontId="6" fillId="0" borderId="4" xfId="3" applyNumberFormat="1" applyFont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66" fontId="6" fillId="0" borderId="25" xfId="3" applyNumberFormat="1" applyFont="1" applyBorder="1" applyAlignment="1">
      <alignment horizontal="center" vertical="center"/>
    </xf>
    <xf numFmtId="166" fontId="6" fillId="0" borderId="35" xfId="3" applyNumberFormat="1" applyFont="1" applyBorder="1" applyAlignment="1">
      <alignment horizontal="center" vertical="center"/>
    </xf>
    <xf numFmtId="166" fontId="6" fillId="0" borderId="14" xfId="3" applyNumberFormat="1" applyFont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6" fontId="6" fillId="0" borderId="4" xfId="3" applyNumberFormat="1" applyFont="1" applyFill="1" applyBorder="1" applyAlignment="1">
      <alignment horizontal="center" vertical="center"/>
    </xf>
  </cellXfs>
  <cellStyles count="10">
    <cellStyle name="Excel Built-in Normal" xfId="7"/>
    <cellStyle name="Moeda" xfId="2" builtinId="4"/>
    <cellStyle name="Normal" xfId="0" builtinId="0"/>
    <cellStyle name="Normal 2" xfId="4"/>
    <cellStyle name="Normal 2 2 2 2" xfId="8"/>
    <cellStyle name="Normal 3" xfId="6"/>
    <cellStyle name="Normal 4" xfId="9"/>
    <cellStyle name="Porcentagem" xfId="3" builtinId="5"/>
    <cellStyle name="Vírgula" xfId="1" builtinId="3"/>
    <cellStyle name="Vírgula 5 2 3" xfId="5"/>
  </cellStyles>
  <dxfs count="90"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E3EFF9"/>
      <color rgb="FFCCECFF"/>
      <color rgb="FFECF5E7"/>
      <color rgb="FFE8F2E2"/>
      <color rgb="FFE7FFE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92083</xdr:colOff>
      <xdr:row>0</xdr:row>
      <xdr:rowOff>8586</xdr:rowOff>
    </xdr:from>
    <xdr:to>
      <xdr:col>2</xdr:col>
      <xdr:colOff>342900</xdr:colOff>
      <xdr:row>0</xdr:row>
      <xdr:rowOff>490476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769487-B5A0-471C-9597-DE453174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6"/>
          <a:ext cx="1577967" cy="481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92083</xdr:colOff>
      <xdr:row>0</xdr:row>
      <xdr:rowOff>8585</xdr:rowOff>
    </xdr:from>
    <xdr:ext cx="1928677" cy="540055"/>
    <xdr:pic>
      <xdr:nvPicPr>
        <xdr:cNvPr id="2" name="Imagem 1">
          <a:extLst>
            <a:ext uri="{FF2B5EF4-FFF2-40B4-BE49-F238E27FC236}">
              <a16:creationId xmlns:a16="http://schemas.microsoft.com/office/drawing/2014/main" id="{CB925E1D-3EAA-4ECB-85D2-06D3CE9BC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5"/>
          <a:ext cx="1928677" cy="54005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92083</xdr:colOff>
      <xdr:row>0</xdr:row>
      <xdr:rowOff>8586</xdr:rowOff>
    </xdr:from>
    <xdr:to>
      <xdr:col>2</xdr:col>
      <xdr:colOff>342900</xdr:colOff>
      <xdr:row>0</xdr:row>
      <xdr:rowOff>490476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769487-B5A0-471C-9597-DE453174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6"/>
          <a:ext cx="1577967" cy="4818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92083</xdr:colOff>
      <xdr:row>0</xdr:row>
      <xdr:rowOff>8586</xdr:rowOff>
    </xdr:from>
    <xdr:to>
      <xdr:col>2</xdr:col>
      <xdr:colOff>342900</xdr:colOff>
      <xdr:row>0</xdr:row>
      <xdr:rowOff>490476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769487-B5A0-471C-9597-DE453174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6"/>
          <a:ext cx="1577967" cy="4818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92083</xdr:colOff>
      <xdr:row>0</xdr:row>
      <xdr:rowOff>8586</xdr:rowOff>
    </xdr:from>
    <xdr:to>
      <xdr:col>2</xdr:col>
      <xdr:colOff>342900</xdr:colOff>
      <xdr:row>0</xdr:row>
      <xdr:rowOff>490476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769487-B5A0-471C-9597-DE453174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6"/>
          <a:ext cx="1577967" cy="4818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92083</xdr:colOff>
      <xdr:row>0</xdr:row>
      <xdr:rowOff>8586</xdr:rowOff>
    </xdr:from>
    <xdr:to>
      <xdr:col>2</xdr:col>
      <xdr:colOff>342900</xdr:colOff>
      <xdr:row>0</xdr:row>
      <xdr:rowOff>490476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769487-B5A0-471C-9597-DE453174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6"/>
          <a:ext cx="1577967" cy="4818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92083</xdr:colOff>
      <xdr:row>0</xdr:row>
      <xdr:rowOff>8586</xdr:rowOff>
    </xdr:from>
    <xdr:to>
      <xdr:col>1</xdr:col>
      <xdr:colOff>787400</xdr:colOff>
      <xdr:row>0</xdr:row>
      <xdr:rowOff>490476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769487-B5A0-471C-9597-DE453174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6"/>
          <a:ext cx="1577967" cy="4818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92083</xdr:colOff>
      <xdr:row>0</xdr:row>
      <xdr:rowOff>8586</xdr:rowOff>
    </xdr:from>
    <xdr:to>
      <xdr:col>2</xdr:col>
      <xdr:colOff>1054099</xdr:colOff>
      <xdr:row>0</xdr:row>
      <xdr:rowOff>490476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769487-B5A0-471C-9597-DE453174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6"/>
          <a:ext cx="1577967" cy="481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281"/>
  <sheetViews>
    <sheetView view="pageBreakPreview" topLeftCell="A266" zoomScaleNormal="100" zoomScaleSheetLayoutView="100" workbookViewId="0">
      <selection activeCell="D286" sqref="D286"/>
    </sheetView>
  </sheetViews>
  <sheetFormatPr defaultRowHeight="14.5" x14ac:dyDescent="0.35"/>
  <cols>
    <col min="1" max="1" width="8.81640625" customWidth="1"/>
    <col min="2" max="2" width="10.1796875" customWidth="1"/>
    <col min="3" max="3" width="8.1796875" customWidth="1"/>
    <col min="4" max="4" width="58.81640625" customWidth="1"/>
    <col min="5" max="5" width="11.7265625" customWidth="1"/>
    <col min="6" max="6" width="13.81640625" customWidth="1"/>
    <col min="7" max="7" width="9.1796875" customWidth="1"/>
    <col min="8" max="8" width="10.54296875" customWidth="1"/>
    <col min="9" max="9" width="10.1796875" customWidth="1"/>
  </cols>
  <sheetData>
    <row r="1" spans="1:10" ht="40.25" customHeight="1" thickBot="1" x14ac:dyDescent="0.4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5"/>
    </row>
    <row r="2" spans="1:10" ht="19" thickBot="1" x14ac:dyDescent="0.4">
      <c r="A2" s="203" t="s">
        <v>266</v>
      </c>
      <c r="B2" s="204"/>
      <c r="C2" s="204"/>
      <c r="D2" s="204"/>
      <c r="E2" s="204"/>
      <c r="F2" s="204"/>
      <c r="G2" s="204"/>
      <c r="H2" s="204"/>
      <c r="I2" s="204"/>
      <c r="J2" s="205"/>
    </row>
    <row r="3" spans="1:10" x14ac:dyDescent="0.35">
      <c r="A3" s="206" t="s">
        <v>267</v>
      </c>
      <c r="B3" s="208" t="s">
        <v>1943</v>
      </c>
      <c r="C3" s="209"/>
      <c r="D3" s="210"/>
      <c r="E3" s="214" t="s">
        <v>268</v>
      </c>
      <c r="F3" s="215"/>
      <c r="G3" s="215" t="s">
        <v>269</v>
      </c>
      <c r="H3" s="215"/>
      <c r="I3" s="215" t="s">
        <v>270</v>
      </c>
      <c r="J3" s="216"/>
    </row>
    <row r="4" spans="1:10" ht="67.900000000000006" customHeight="1" thickBot="1" x14ac:dyDescent="0.4">
      <c r="A4" s="207"/>
      <c r="B4" s="211"/>
      <c r="C4" s="212"/>
      <c r="D4" s="213"/>
      <c r="E4" s="217" t="s">
        <v>1701</v>
      </c>
      <c r="F4" s="218"/>
      <c r="G4" s="78">
        <v>0.28820000000000001</v>
      </c>
      <c r="H4" s="79"/>
      <c r="I4" s="218" t="s">
        <v>271</v>
      </c>
      <c r="J4" s="219"/>
    </row>
    <row r="6" spans="1:10" x14ac:dyDescent="0.35">
      <c r="A6" s="170" t="s">
        <v>178</v>
      </c>
      <c r="B6" s="170"/>
      <c r="C6" s="170"/>
      <c r="D6" s="170" t="s">
        <v>9</v>
      </c>
      <c r="E6" s="170"/>
      <c r="F6" s="139"/>
      <c r="G6" s="170"/>
      <c r="H6" s="170"/>
      <c r="I6" s="140">
        <v>14263.74</v>
      </c>
      <c r="J6" s="141">
        <v>1.4508406429086639E-2</v>
      </c>
    </row>
    <row r="7" spans="1:10" x14ac:dyDescent="0.35">
      <c r="A7" s="166" t="s">
        <v>33</v>
      </c>
      <c r="B7" s="142" t="s">
        <v>37</v>
      </c>
      <c r="C7" s="166" t="s">
        <v>17</v>
      </c>
      <c r="D7" s="166" t="s">
        <v>34</v>
      </c>
      <c r="E7" s="143" t="s">
        <v>31</v>
      </c>
      <c r="F7" s="142">
        <v>6</v>
      </c>
      <c r="G7" s="144">
        <v>159.66999999999999</v>
      </c>
      <c r="H7" s="144">
        <v>205.68</v>
      </c>
      <c r="I7" s="144">
        <v>1234.08</v>
      </c>
      <c r="J7" s="145">
        <v>1.2552482172282471E-3</v>
      </c>
    </row>
    <row r="8" spans="1:10" x14ac:dyDescent="0.35">
      <c r="A8" s="166" t="s">
        <v>48</v>
      </c>
      <c r="B8" s="142" t="s">
        <v>38</v>
      </c>
      <c r="C8" s="166" t="s">
        <v>17</v>
      </c>
      <c r="D8" s="166" t="s">
        <v>35</v>
      </c>
      <c r="E8" s="143" t="s">
        <v>31</v>
      </c>
      <c r="F8" s="142">
        <v>14</v>
      </c>
      <c r="G8" s="144">
        <v>722.48</v>
      </c>
      <c r="H8" s="144">
        <v>930.69</v>
      </c>
      <c r="I8" s="144">
        <v>13029.66</v>
      </c>
      <c r="J8" s="145">
        <v>1.3253158211858391E-2</v>
      </c>
    </row>
    <row r="9" spans="1:10" x14ac:dyDescent="0.35">
      <c r="A9" s="170" t="s">
        <v>179</v>
      </c>
      <c r="B9" s="170"/>
      <c r="C9" s="170"/>
      <c r="D9" s="170" t="s">
        <v>61</v>
      </c>
      <c r="E9" s="170"/>
      <c r="F9" s="139"/>
      <c r="G9" s="170"/>
      <c r="H9" s="170"/>
      <c r="I9" s="140">
        <v>203255.21</v>
      </c>
      <c r="J9" s="141">
        <v>0.20674165369737213</v>
      </c>
    </row>
    <row r="10" spans="1:10" x14ac:dyDescent="0.35">
      <c r="A10" s="170" t="s">
        <v>39</v>
      </c>
      <c r="B10" s="170"/>
      <c r="C10" s="170"/>
      <c r="D10" s="170" t="s">
        <v>49</v>
      </c>
      <c r="E10" s="170"/>
      <c r="F10" s="139"/>
      <c r="G10" s="170"/>
      <c r="H10" s="170"/>
      <c r="I10" s="140">
        <v>5882.73</v>
      </c>
      <c r="J10" s="141">
        <v>5.9836366726104678E-3</v>
      </c>
    </row>
    <row r="11" spans="1:10" ht="25" x14ac:dyDescent="0.35">
      <c r="A11" s="166" t="s">
        <v>1702</v>
      </c>
      <c r="B11" s="142" t="s">
        <v>52</v>
      </c>
      <c r="C11" s="166" t="s">
        <v>12</v>
      </c>
      <c r="D11" s="166" t="s">
        <v>53</v>
      </c>
      <c r="E11" s="143" t="s">
        <v>16</v>
      </c>
      <c r="F11" s="142">
        <v>33</v>
      </c>
      <c r="G11" s="144">
        <v>1</v>
      </c>
      <c r="H11" s="144">
        <v>1.28</v>
      </c>
      <c r="I11" s="144">
        <v>42.24</v>
      </c>
      <c r="J11" s="145">
        <v>4.2964544191398579E-5</v>
      </c>
    </row>
    <row r="12" spans="1:10" ht="25" x14ac:dyDescent="0.35">
      <c r="A12" s="166" t="s">
        <v>1703</v>
      </c>
      <c r="B12" s="142" t="s">
        <v>50</v>
      </c>
      <c r="C12" s="166" t="s">
        <v>12</v>
      </c>
      <c r="D12" s="166" t="s">
        <v>51</v>
      </c>
      <c r="E12" s="143" t="s">
        <v>16</v>
      </c>
      <c r="F12" s="142">
        <v>39</v>
      </c>
      <c r="G12" s="144">
        <v>0.51</v>
      </c>
      <c r="H12" s="144">
        <v>0.65</v>
      </c>
      <c r="I12" s="144">
        <v>25.35</v>
      </c>
      <c r="J12" s="145">
        <v>2.5784829433048156E-5</v>
      </c>
    </row>
    <row r="13" spans="1:10" x14ac:dyDescent="0.35">
      <c r="A13" s="166" t="s">
        <v>1704</v>
      </c>
      <c r="B13" s="142" t="s">
        <v>54</v>
      </c>
      <c r="C13" s="166" t="s">
        <v>17</v>
      </c>
      <c r="D13" s="166" t="s">
        <v>55</v>
      </c>
      <c r="E13" s="143" t="s">
        <v>31</v>
      </c>
      <c r="F13" s="142">
        <v>153.18</v>
      </c>
      <c r="G13" s="144">
        <v>4.07</v>
      </c>
      <c r="H13" s="144">
        <v>5.24</v>
      </c>
      <c r="I13" s="144">
        <v>802.66</v>
      </c>
      <c r="J13" s="145">
        <v>8.1642805494005653E-4</v>
      </c>
    </row>
    <row r="14" spans="1:10" x14ac:dyDescent="0.35">
      <c r="A14" s="166" t="s">
        <v>1705</v>
      </c>
      <c r="B14" s="142" t="s">
        <v>378</v>
      </c>
      <c r="C14" s="166" t="s">
        <v>17</v>
      </c>
      <c r="D14" s="166" t="s">
        <v>169</v>
      </c>
      <c r="E14" s="143" t="s">
        <v>31</v>
      </c>
      <c r="F14" s="142">
        <v>10.14</v>
      </c>
      <c r="G14" s="144">
        <v>8.07</v>
      </c>
      <c r="H14" s="144">
        <v>10.39</v>
      </c>
      <c r="I14" s="144">
        <v>105.35</v>
      </c>
      <c r="J14" s="145">
        <v>1.0715707221978789E-4</v>
      </c>
    </row>
    <row r="15" spans="1:10" x14ac:dyDescent="0.35">
      <c r="A15" s="166" t="s">
        <v>1706</v>
      </c>
      <c r="B15" s="142" t="s">
        <v>56</v>
      </c>
      <c r="C15" s="166" t="s">
        <v>17</v>
      </c>
      <c r="D15" s="166" t="s">
        <v>57</v>
      </c>
      <c r="E15" s="143" t="s">
        <v>16</v>
      </c>
      <c r="F15" s="142">
        <v>10</v>
      </c>
      <c r="G15" s="144">
        <v>9.83</v>
      </c>
      <c r="H15" s="144">
        <v>12.66</v>
      </c>
      <c r="I15" s="144">
        <v>126.6</v>
      </c>
      <c r="J15" s="145">
        <v>1.2877157421001563E-4</v>
      </c>
    </row>
    <row r="16" spans="1:10" x14ac:dyDescent="0.35">
      <c r="A16" s="166" t="s">
        <v>1707</v>
      </c>
      <c r="B16" s="142" t="s">
        <v>383</v>
      </c>
      <c r="C16" s="166" t="s">
        <v>17</v>
      </c>
      <c r="D16" s="166" t="s">
        <v>265</v>
      </c>
      <c r="E16" s="143" t="s">
        <v>31</v>
      </c>
      <c r="F16" s="142">
        <v>320.94</v>
      </c>
      <c r="G16" s="144">
        <v>5.05</v>
      </c>
      <c r="H16" s="144">
        <v>6.5</v>
      </c>
      <c r="I16" s="144">
        <v>2086.11</v>
      </c>
      <c r="J16" s="145">
        <v>2.1218931174980704E-3</v>
      </c>
    </row>
    <row r="17" spans="1:10" x14ac:dyDescent="0.35">
      <c r="A17" s="166" t="s">
        <v>1708</v>
      </c>
      <c r="B17" s="142" t="s">
        <v>59</v>
      </c>
      <c r="C17" s="166" t="s">
        <v>58</v>
      </c>
      <c r="D17" s="166" t="s">
        <v>60</v>
      </c>
      <c r="E17" s="143" t="s">
        <v>30</v>
      </c>
      <c r="F17" s="142">
        <v>18</v>
      </c>
      <c r="G17" s="144">
        <v>3.56</v>
      </c>
      <c r="H17" s="144">
        <v>4.58</v>
      </c>
      <c r="I17" s="144">
        <v>82.44</v>
      </c>
      <c r="J17" s="145">
        <v>8.3854096191735296E-5</v>
      </c>
    </row>
    <row r="18" spans="1:10" x14ac:dyDescent="0.35">
      <c r="A18" s="166" t="s">
        <v>1709</v>
      </c>
      <c r="B18" s="142" t="s">
        <v>1710</v>
      </c>
      <c r="C18" s="166" t="s">
        <v>17</v>
      </c>
      <c r="D18" s="166" t="s">
        <v>1711</v>
      </c>
      <c r="E18" s="143" t="s">
        <v>36</v>
      </c>
      <c r="F18" s="142">
        <v>5.88</v>
      </c>
      <c r="G18" s="144">
        <v>60.64</v>
      </c>
      <c r="H18" s="144">
        <v>78.11</v>
      </c>
      <c r="I18" s="144">
        <v>459.28</v>
      </c>
      <c r="J18" s="145">
        <v>4.6715804583867283E-4</v>
      </c>
    </row>
    <row r="19" spans="1:10" x14ac:dyDescent="0.35">
      <c r="A19" s="166" t="s">
        <v>1782</v>
      </c>
      <c r="B19" s="142" t="s">
        <v>1783</v>
      </c>
      <c r="C19" s="166" t="s">
        <v>17</v>
      </c>
      <c r="D19" s="166" t="s">
        <v>1784</v>
      </c>
      <c r="E19" s="143" t="s">
        <v>31</v>
      </c>
      <c r="F19" s="142">
        <v>10.08</v>
      </c>
      <c r="G19" s="144">
        <v>16.149999999999999</v>
      </c>
      <c r="H19" s="144">
        <v>20.8</v>
      </c>
      <c r="I19" s="144">
        <v>209.66</v>
      </c>
      <c r="J19" s="145">
        <v>2.1325630528334818E-4</v>
      </c>
    </row>
    <row r="20" spans="1:10" x14ac:dyDescent="0.35">
      <c r="A20" s="166" t="s">
        <v>1957</v>
      </c>
      <c r="B20" s="142" t="s">
        <v>384</v>
      </c>
      <c r="C20" s="166" t="s">
        <v>17</v>
      </c>
      <c r="D20" s="166" t="s">
        <v>170</v>
      </c>
      <c r="E20" s="143" t="s">
        <v>36</v>
      </c>
      <c r="F20" s="142">
        <v>5.74</v>
      </c>
      <c r="G20" s="144">
        <v>262.77999999999997</v>
      </c>
      <c r="H20" s="144">
        <v>338.51</v>
      </c>
      <c r="I20" s="144">
        <v>1943.04</v>
      </c>
      <c r="J20" s="145">
        <v>1.9763690328043347E-3</v>
      </c>
    </row>
    <row r="21" spans="1:10" x14ac:dyDescent="0.35">
      <c r="A21" s="170" t="s">
        <v>375</v>
      </c>
      <c r="B21" s="170"/>
      <c r="C21" s="170"/>
      <c r="D21" s="170" t="s">
        <v>168</v>
      </c>
      <c r="E21" s="170"/>
      <c r="F21" s="139"/>
      <c r="G21" s="170"/>
      <c r="H21" s="170"/>
      <c r="I21" s="140">
        <v>72185.52</v>
      </c>
      <c r="J21" s="141">
        <v>7.3423720739088219E-2</v>
      </c>
    </row>
    <row r="22" spans="1:10" ht="37.5" x14ac:dyDescent="0.35">
      <c r="A22" s="166" t="s">
        <v>1712</v>
      </c>
      <c r="B22" s="142" t="s">
        <v>63</v>
      </c>
      <c r="C22" s="166" t="s">
        <v>12</v>
      </c>
      <c r="D22" s="166" t="s">
        <v>64</v>
      </c>
      <c r="E22" s="143" t="s">
        <v>31</v>
      </c>
      <c r="F22" s="142">
        <v>670</v>
      </c>
      <c r="G22" s="144">
        <v>2.68</v>
      </c>
      <c r="H22" s="144">
        <v>3.45</v>
      </c>
      <c r="I22" s="144">
        <v>2311.5</v>
      </c>
      <c r="J22" s="145">
        <v>2.3511492400193615E-3</v>
      </c>
    </row>
    <row r="23" spans="1:10" ht="37.5" x14ac:dyDescent="0.35">
      <c r="A23" s="166" t="s">
        <v>1958</v>
      </c>
      <c r="B23" s="142" t="s">
        <v>65</v>
      </c>
      <c r="C23" s="166" t="s">
        <v>12</v>
      </c>
      <c r="D23" s="166" t="s">
        <v>66</v>
      </c>
      <c r="E23" s="143" t="s">
        <v>31</v>
      </c>
      <c r="F23" s="142">
        <v>110.52</v>
      </c>
      <c r="G23" s="144">
        <v>44.38</v>
      </c>
      <c r="H23" s="144">
        <v>57.17</v>
      </c>
      <c r="I23" s="144">
        <v>6318.42</v>
      </c>
      <c r="J23" s="145">
        <v>6.4268000783574012E-3</v>
      </c>
    </row>
    <row r="24" spans="1:10" ht="37.5" x14ac:dyDescent="0.35">
      <c r="A24" s="166" t="s">
        <v>1959</v>
      </c>
      <c r="B24" s="142" t="s">
        <v>67</v>
      </c>
      <c r="C24" s="166" t="s">
        <v>12</v>
      </c>
      <c r="D24" s="166" t="s">
        <v>68</v>
      </c>
      <c r="E24" s="143" t="s">
        <v>31</v>
      </c>
      <c r="F24" s="142">
        <v>489.38</v>
      </c>
      <c r="G24" s="144">
        <v>49</v>
      </c>
      <c r="H24" s="144">
        <v>63.12</v>
      </c>
      <c r="I24" s="144">
        <v>30889.66</v>
      </c>
      <c r="J24" s="145">
        <v>3.1419511413998034E-2</v>
      </c>
    </row>
    <row r="25" spans="1:10" ht="50" x14ac:dyDescent="0.35">
      <c r="A25" s="166" t="s">
        <v>1960</v>
      </c>
      <c r="B25" s="142" t="s">
        <v>69</v>
      </c>
      <c r="C25" s="166" t="s">
        <v>12</v>
      </c>
      <c r="D25" s="166" t="s">
        <v>70</v>
      </c>
      <c r="E25" s="143" t="s">
        <v>43</v>
      </c>
      <c r="F25" s="142">
        <v>17.100000000000001</v>
      </c>
      <c r="G25" s="144">
        <v>24.82</v>
      </c>
      <c r="H25" s="144">
        <v>31.97</v>
      </c>
      <c r="I25" s="144">
        <v>546.67999999999995</v>
      </c>
      <c r="J25" s="145">
        <v>5.5605722108318604E-4</v>
      </c>
    </row>
    <row r="26" spans="1:10" ht="50" x14ac:dyDescent="0.35">
      <c r="A26" s="166" t="s">
        <v>1961</v>
      </c>
      <c r="B26" s="142" t="s">
        <v>71</v>
      </c>
      <c r="C26" s="166" t="s">
        <v>12</v>
      </c>
      <c r="D26" s="166" t="s">
        <v>72</v>
      </c>
      <c r="E26" s="143" t="s">
        <v>43</v>
      </c>
      <c r="F26" s="142">
        <v>110.2</v>
      </c>
      <c r="G26" s="144">
        <v>30.17</v>
      </c>
      <c r="H26" s="144">
        <v>38.86</v>
      </c>
      <c r="I26" s="144">
        <v>4282.37</v>
      </c>
      <c r="J26" s="145">
        <v>4.3558256417831334E-3</v>
      </c>
    </row>
    <row r="27" spans="1:10" x14ac:dyDescent="0.35">
      <c r="A27" s="166" t="s">
        <v>1962</v>
      </c>
      <c r="B27" s="142" t="s">
        <v>73</v>
      </c>
      <c r="C27" s="166" t="s">
        <v>17</v>
      </c>
      <c r="D27" s="166" t="s">
        <v>74</v>
      </c>
      <c r="E27" s="143" t="s">
        <v>31</v>
      </c>
      <c r="F27" s="142">
        <v>162</v>
      </c>
      <c r="G27" s="144">
        <v>38</v>
      </c>
      <c r="H27" s="144">
        <v>48.95</v>
      </c>
      <c r="I27" s="144">
        <v>7929.9</v>
      </c>
      <c r="J27" s="145">
        <v>8.0659218509320924E-3</v>
      </c>
    </row>
    <row r="28" spans="1:10" x14ac:dyDescent="0.35">
      <c r="A28" s="166" t="s">
        <v>1963</v>
      </c>
      <c r="B28" s="142" t="s">
        <v>75</v>
      </c>
      <c r="C28" s="166" t="s">
        <v>17</v>
      </c>
      <c r="D28" s="166" t="s">
        <v>76</v>
      </c>
      <c r="E28" s="143" t="s">
        <v>31</v>
      </c>
      <c r="F28" s="142">
        <v>162</v>
      </c>
      <c r="G28" s="144">
        <v>57.07</v>
      </c>
      <c r="H28" s="144">
        <v>73.510000000000005</v>
      </c>
      <c r="I28" s="144">
        <v>11908.62</v>
      </c>
      <c r="J28" s="145">
        <v>1.2112888973687808E-2</v>
      </c>
    </row>
    <row r="29" spans="1:10" ht="37.5" x14ac:dyDescent="0.35">
      <c r="A29" s="166" t="s">
        <v>1964</v>
      </c>
      <c r="B29" s="142" t="s">
        <v>188</v>
      </c>
      <c r="C29" s="166" t="s">
        <v>12</v>
      </c>
      <c r="D29" s="166" t="s">
        <v>189</v>
      </c>
      <c r="E29" s="143" t="s">
        <v>16</v>
      </c>
      <c r="F29" s="142">
        <v>4</v>
      </c>
      <c r="G29" s="144">
        <v>855.68</v>
      </c>
      <c r="H29" s="144">
        <v>1102.28</v>
      </c>
      <c r="I29" s="144">
        <v>4409.12</v>
      </c>
      <c r="J29" s="145">
        <v>4.4847497889483742E-3</v>
      </c>
    </row>
    <row r="30" spans="1:10" ht="50" x14ac:dyDescent="0.35">
      <c r="A30" s="166" t="s">
        <v>1965</v>
      </c>
      <c r="B30" s="142" t="s">
        <v>77</v>
      </c>
      <c r="C30" s="166" t="s">
        <v>12</v>
      </c>
      <c r="D30" s="166" t="s">
        <v>78</v>
      </c>
      <c r="E30" s="143" t="s">
        <v>31</v>
      </c>
      <c r="F30" s="142">
        <v>41.02</v>
      </c>
      <c r="G30" s="144">
        <v>67.930000000000007</v>
      </c>
      <c r="H30" s="144">
        <v>87.5</v>
      </c>
      <c r="I30" s="144">
        <v>3589.25</v>
      </c>
      <c r="J30" s="145">
        <v>3.6508165302788199E-3</v>
      </c>
    </row>
    <row r="31" spans="1:10" x14ac:dyDescent="0.35">
      <c r="A31" s="170" t="s">
        <v>376</v>
      </c>
      <c r="B31" s="170"/>
      <c r="C31" s="170"/>
      <c r="D31" s="170" t="s">
        <v>127</v>
      </c>
      <c r="E31" s="170"/>
      <c r="F31" s="139"/>
      <c r="G31" s="170"/>
      <c r="H31" s="170"/>
      <c r="I31" s="140">
        <v>10337.58</v>
      </c>
      <c r="J31" s="141">
        <v>1.0514900869841812E-2</v>
      </c>
    </row>
    <row r="32" spans="1:10" x14ac:dyDescent="0.35">
      <c r="A32" s="170" t="s">
        <v>1966</v>
      </c>
      <c r="B32" s="170"/>
      <c r="C32" s="170"/>
      <c r="D32" s="170" t="s">
        <v>128</v>
      </c>
      <c r="E32" s="170"/>
      <c r="F32" s="139"/>
      <c r="G32" s="170"/>
      <c r="H32" s="170"/>
      <c r="I32" s="140">
        <v>2778.32</v>
      </c>
      <c r="J32" s="141">
        <v>2.8259766197406846E-3</v>
      </c>
    </row>
    <row r="33" spans="1:10" x14ac:dyDescent="0.35">
      <c r="A33" s="166" t="s">
        <v>1785</v>
      </c>
      <c r="B33" s="142" t="s">
        <v>231</v>
      </c>
      <c r="C33" s="166" t="s">
        <v>17</v>
      </c>
      <c r="D33" s="166" t="s">
        <v>185</v>
      </c>
      <c r="E33" s="143" t="s">
        <v>119</v>
      </c>
      <c r="F33" s="142">
        <v>2</v>
      </c>
      <c r="G33" s="144">
        <v>179.73</v>
      </c>
      <c r="H33" s="144">
        <v>231.52</v>
      </c>
      <c r="I33" s="144">
        <v>463.04</v>
      </c>
      <c r="J33" s="145">
        <v>4.7098254124964959E-4</v>
      </c>
    </row>
    <row r="34" spans="1:10" x14ac:dyDescent="0.35">
      <c r="A34" s="166" t="s">
        <v>1786</v>
      </c>
      <c r="B34" s="142" t="s">
        <v>117</v>
      </c>
      <c r="C34" s="166" t="s">
        <v>17</v>
      </c>
      <c r="D34" s="166" t="s">
        <v>118</v>
      </c>
      <c r="E34" s="143" t="s">
        <v>119</v>
      </c>
      <c r="F34" s="142">
        <v>3</v>
      </c>
      <c r="G34" s="144">
        <v>599.1</v>
      </c>
      <c r="H34" s="144">
        <v>771.76</v>
      </c>
      <c r="I34" s="144">
        <v>2315.2800000000002</v>
      </c>
      <c r="J34" s="145">
        <v>2.3549940784910349E-3</v>
      </c>
    </row>
    <row r="35" spans="1:10" x14ac:dyDescent="0.35">
      <c r="A35" s="170" t="s">
        <v>1787</v>
      </c>
      <c r="B35" s="170"/>
      <c r="C35" s="170"/>
      <c r="D35" s="170" t="s">
        <v>129</v>
      </c>
      <c r="E35" s="170"/>
      <c r="F35" s="139"/>
      <c r="G35" s="170"/>
      <c r="H35" s="170"/>
      <c r="I35" s="140">
        <v>2633.38</v>
      </c>
      <c r="J35" s="141">
        <v>2.6785504588718086E-3</v>
      </c>
    </row>
    <row r="36" spans="1:10" x14ac:dyDescent="0.35">
      <c r="A36" s="166" t="s">
        <v>1788</v>
      </c>
      <c r="B36" s="142" t="s">
        <v>124</v>
      </c>
      <c r="C36" s="166" t="s">
        <v>17</v>
      </c>
      <c r="D36" s="166" t="s">
        <v>125</v>
      </c>
      <c r="E36" s="143" t="s">
        <v>119</v>
      </c>
      <c r="F36" s="142">
        <v>4</v>
      </c>
      <c r="G36" s="144">
        <v>168.56</v>
      </c>
      <c r="H36" s="144">
        <v>217.13</v>
      </c>
      <c r="I36" s="144">
        <v>868.52</v>
      </c>
      <c r="J36" s="145">
        <v>8.8341775381423993E-4</v>
      </c>
    </row>
    <row r="37" spans="1:10" x14ac:dyDescent="0.35">
      <c r="A37" s="166" t="s">
        <v>1789</v>
      </c>
      <c r="B37" s="142" t="s">
        <v>122</v>
      </c>
      <c r="C37" s="166" t="s">
        <v>17</v>
      </c>
      <c r="D37" s="166" t="s">
        <v>123</v>
      </c>
      <c r="E37" s="143" t="s">
        <v>119</v>
      </c>
      <c r="F37" s="142">
        <v>3</v>
      </c>
      <c r="G37" s="144">
        <v>421.41</v>
      </c>
      <c r="H37" s="144">
        <v>542.86</v>
      </c>
      <c r="I37" s="144">
        <v>1628.58</v>
      </c>
      <c r="J37" s="145">
        <v>1.6565150894703575E-3</v>
      </c>
    </row>
    <row r="38" spans="1:10" ht="25" x14ac:dyDescent="0.35">
      <c r="A38" s="166" t="s">
        <v>1790</v>
      </c>
      <c r="B38" s="142" t="s">
        <v>232</v>
      </c>
      <c r="C38" s="166" t="s">
        <v>12</v>
      </c>
      <c r="D38" s="166" t="s">
        <v>186</v>
      </c>
      <c r="E38" s="143" t="s">
        <v>16</v>
      </c>
      <c r="F38" s="142">
        <v>3</v>
      </c>
      <c r="G38" s="144">
        <v>22.86</v>
      </c>
      <c r="H38" s="144">
        <v>29.44</v>
      </c>
      <c r="I38" s="144">
        <v>88.32</v>
      </c>
      <c r="J38" s="145">
        <v>8.9834956036560675E-5</v>
      </c>
    </row>
    <row r="39" spans="1:10" ht="37.5" x14ac:dyDescent="0.35">
      <c r="A39" s="166" t="s">
        <v>1791</v>
      </c>
      <c r="B39" s="142" t="s">
        <v>126</v>
      </c>
      <c r="C39" s="166" t="s">
        <v>12</v>
      </c>
      <c r="D39" s="166" t="s">
        <v>233</v>
      </c>
      <c r="E39" s="143" t="s">
        <v>16</v>
      </c>
      <c r="F39" s="142">
        <v>2</v>
      </c>
      <c r="G39" s="144">
        <v>18.62</v>
      </c>
      <c r="H39" s="144">
        <v>23.98</v>
      </c>
      <c r="I39" s="144">
        <v>47.96</v>
      </c>
      <c r="J39" s="145">
        <v>4.8782659550650472E-5</v>
      </c>
    </row>
    <row r="40" spans="1:10" x14ac:dyDescent="0.35">
      <c r="A40" s="170" t="s">
        <v>1794</v>
      </c>
      <c r="B40" s="170"/>
      <c r="C40" s="170"/>
      <c r="D40" s="170" t="s">
        <v>130</v>
      </c>
      <c r="E40" s="170"/>
      <c r="F40" s="139"/>
      <c r="G40" s="170"/>
      <c r="H40" s="170"/>
      <c r="I40" s="140">
        <v>4925.88</v>
      </c>
      <c r="J40" s="141">
        <v>5.0103737912293193E-3</v>
      </c>
    </row>
    <row r="41" spans="1:10" ht="37.5" x14ac:dyDescent="0.35">
      <c r="A41" s="166" t="s">
        <v>1795</v>
      </c>
      <c r="B41" s="142" t="s">
        <v>234</v>
      </c>
      <c r="C41" s="166" t="s">
        <v>58</v>
      </c>
      <c r="D41" s="166" t="s">
        <v>187</v>
      </c>
      <c r="E41" s="143" t="s">
        <v>30</v>
      </c>
      <c r="F41" s="142">
        <v>1</v>
      </c>
      <c r="G41" s="144">
        <v>2373.37</v>
      </c>
      <c r="H41" s="144">
        <v>3057.37</v>
      </c>
      <c r="I41" s="144">
        <v>3057.37</v>
      </c>
      <c r="J41" s="145">
        <v>3.1098131741111811E-3</v>
      </c>
    </row>
    <row r="42" spans="1:10" x14ac:dyDescent="0.35">
      <c r="A42" s="166" t="s">
        <v>1967</v>
      </c>
      <c r="B42" s="142" t="s">
        <v>1792</v>
      </c>
      <c r="C42" s="166" t="s">
        <v>58</v>
      </c>
      <c r="D42" s="166" t="s">
        <v>1793</v>
      </c>
      <c r="E42" s="143" t="s">
        <v>31</v>
      </c>
      <c r="F42" s="142">
        <v>1.62</v>
      </c>
      <c r="G42" s="144">
        <v>435.28</v>
      </c>
      <c r="H42" s="144">
        <v>560.72</v>
      </c>
      <c r="I42" s="144">
        <v>908.36</v>
      </c>
      <c r="J42" s="145">
        <v>9.2394113072203634E-4</v>
      </c>
    </row>
    <row r="43" spans="1:10" x14ac:dyDescent="0.35">
      <c r="A43" s="166" t="s">
        <v>1968</v>
      </c>
      <c r="B43" s="142" t="s">
        <v>1969</v>
      </c>
      <c r="C43" s="166" t="s">
        <v>17</v>
      </c>
      <c r="D43" s="166" t="s">
        <v>1907</v>
      </c>
      <c r="E43" s="143" t="s">
        <v>16</v>
      </c>
      <c r="F43" s="142">
        <v>1</v>
      </c>
      <c r="G43" s="144">
        <v>745.35</v>
      </c>
      <c r="H43" s="144">
        <v>960.15</v>
      </c>
      <c r="I43" s="144">
        <v>960.15</v>
      </c>
      <c r="J43" s="145">
        <v>9.7661948639610197E-4</v>
      </c>
    </row>
    <row r="44" spans="1:10" x14ac:dyDescent="0.35">
      <c r="A44" s="170" t="s">
        <v>377</v>
      </c>
      <c r="B44" s="170"/>
      <c r="C44" s="170"/>
      <c r="D44" s="170" t="s">
        <v>147</v>
      </c>
      <c r="E44" s="170"/>
      <c r="F44" s="139"/>
      <c r="G44" s="170"/>
      <c r="H44" s="170"/>
      <c r="I44" s="140">
        <v>10024.719999999999</v>
      </c>
      <c r="J44" s="141">
        <v>1.0196674371363569E-2</v>
      </c>
    </row>
    <row r="45" spans="1:10" ht="62.5" x14ac:dyDescent="0.35">
      <c r="A45" s="166" t="s">
        <v>1713</v>
      </c>
      <c r="B45" s="142" t="s">
        <v>145</v>
      </c>
      <c r="C45" s="166" t="s">
        <v>12</v>
      </c>
      <c r="D45" s="166" t="s">
        <v>146</v>
      </c>
      <c r="E45" s="143" t="s">
        <v>16</v>
      </c>
      <c r="F45" s="142">
        <v>3</v>
      </c>
      <c r="G45" s="144">
        <v>1464.52</v>
      </c>
      <c r="H45" s="144">
        <v>1886.59</v>
      </c>
      <c r="I45" s="144">
        <v>5659.77</v>
      </c>
      <c r="J45" s="145">
        <v>5.7568522319638247E-3</v>
      </c>
    </row>
    <row r="46" spans="1:10" ht="50" x14ac:dyDescent="0.35">
      <c r="A46" s="166" t="s">
        <v>1714</v>
      </c>
      <c r="B46" s="142" t="s">
        <v>235</v>
      </c>
      <c r="C46" s="166" t="s">
        <v>12</v>
      </c>
      <c r="D46" s="166" t="s">
        <v>236</v>
      </c>
      <c r="E46" s="143" t="s">
        <v>31</v>
      </c>
      <c r="F46" s="142">
        <v>1.38</v>
      </c>
      <c r="G46" s="144">
        <v>789.18</v>
      </c>
      <c r="H46" s="144">
        <v>1016.62</v>
      </c>
      <c r="I46" s="144">
        <v>1402.93</v>
      </c>
      <c r="J46" s="145">
        <v>1.4269945071600097E-3</v>
      </c>
    </row>
    <row r="47" spans="1:10" x14ac:dyDescent="0.35">
      <c r="A47" s="166" t="s">
        <v>1715</v>
      </c>
      <c r="B47" s="142" t="s">
        <v>1718</v>
      </c>
      <c r="C47" s="166" t="s">
        <v>17</v>
      </c>
      <c r="D47" s="166" t="s">
        <v>1719</v>
      </c>
      <c r="E47" s="143" t="s">
        <v>31</v>
      </c>
      <c r="F47" s="142">
        <v>1.74</v>
      </c>
      <c r="G47" s="144">
        <v>494.49</v>
      </c>
      <c r="H47" s="144">
        <v>637</v>
      </c>
      <c r="I47" s="144">
        <v>1108.3800000000001</v>
      </c>
      <c r="J47" s="145">
        <v>1.1273920807495824E-3</v>
      </c>
    </row>
    <row r="48" spans="1:10" ht="25" x14ac:dyDescent="0.35">
      <c r="A48" s="166" t="s">
        <v>1970</v>
      </c>
      <c r="B48" s="142" t="s">
        <v>1971</v>
      </c>
      <c r="C48" s="166" t="s">
        <v>12</v>
      </c>
      <c r="D48" s="166" t="s">
        <v>1796</v>
      </c>
      <c r="E48" s="143" t="s">
        <v>16</v>
      </c>
      <c r="F48" s="142">
        <v>7</v>
      </c>
      <c r="G48" s="144">
        <v>147.96</v>
      </c>
      <c r="H48" s="144">
        <v>190.6</v>
      </c>
      <c r="I48" s="144">
        <v>1334.2</v>
      </c>
      <c r="J48" s="145">
        <v>1.357085579075852E-3</v>
      </c>
    </row>
    <row r="49" spans="1:10" x14ac:dyDescent="0.35">
      <c r="A49" s="166" t="s">
        <v>1972</v>
      </c>
      <c r="B49" s="142" t="s">
        <v>1775</v>
      </c>
      <c r="C49" s="166" t="s">
        <v>17</v>
      </c>
      <c r="D49" s="166" t="s">
        <v>1776</v>
      </c>
      <c r="E49" s="143" t="s">
        <v>31</v>
      </c>
      <c r="F49" s="142">
        <v>1.17</v>
      </c>
      <c r="G49" s="144">
        <v>344.65</v>
      </c>
      <c r="H49" s="144">
        <v>443.97</v>
      </c>
      <c r="I49" s="144">
        <v>519.44000000000005</v>
      </c>
      <c r="J49" s="145">
        <v>5.2834997241430111E-4</v>
      </c>
    </row>
    <row r="50" spans="1:10" x14ac:dyDescent="0.35">
      <c r="A50" s="170" t="s">
        <v>379</v>
      </c>
      <c r="B50" s="170"/>
      <c r="C50" s="170"/>
      <c r="D50" s="170" t="s">
        <v>149</v>
      </c>
      <c r="E50" s="170"/>
      <c r="F50" s="139"/>
      <c r="G50" s="170"/>
      <c r="H50" s="170"/>
      <c r="I50" s="140">
        <v>47552.19</v>
      </c>
      <c r="J50" s="141">
        <v>4.8367854371514717E-2</v>
      </c>
    </row>
    <row r="51" spans="1:10" x14ac:dyDescent="0.35">
      <c r="A51" s="170" t="s">
        <v>1973</v>
      </c>
      <c r="B51" s="170"/>
      <c r="C51" s="170"/>
      <c r="D51" s="170" t="s">
        <v>154</v>
      </c>
      <c r="E51" s="170"/>
      <c r="F51" s="139"/>
      <c r="G51" s="170"/>
      <c r="H51" s="170"/>
      <c r="I51" s="140">
        <v>19906.59</v>
      </c>
      <c r="J51" s="141">
        <v>2.0248048431701068E-2</v>
      </c>
    </row>
    <row r="52" spans="1:10" x14ac:dyDescent="0.35">
      <c r="A52" s="166" t="s">
        <v>1974</v>
      </c>
      <c r="B52" s="142" t="s">
        <v>239</v>
      </c>
      <c r="C52" s="166" t="s">
        <v>17</v>
      </c>
      <c r="D52" s="166" t="s">
        <v>240</v>
      </c>
      <c r="E52" s="143" t="s">
        <v>31</v>
      </c>
      <c r="F52" s="142">
        <v>165.15</v>
      </c>
      <c r="G52" s="144">
        <v>11.56</v>
      </c>
      <c r="H52" s="144">
        <v>14.89</v>
      </c>
      <c r="I52" s="144">
        <v>2459.08</v>
      </c>
      <c r="J52" s="145">
        <v>2.5012606849001994E-3</v>
      </c>
    </row>
    <row r="53" spans="1:10" x14ac:dyDescent="0.35">
      <c r="A53" s="166" t="s">
        <v>1975</v>
      </c>
      <c r="B53" s="142" t="s">
        <v>241</v>
      </c>
      <c r="C53" s="166" t="s">
        <v>17</v>
      </c>
      <c r="D53" s="166" t="s">
        <v>242</v>
      </c>
      <c r="E53" s="143" t="s">
        <v>31</v>
      </c>
      <c r="F53" s="142">
        <v>165.15</v>
      </c>
      <c r="G53" s="144">
        <v>47.3</v>
      </c>
      <c r="H53" s="144">
        <v>60.93</v>
      </c>
      <c r="I53" s="144">
        <v>10062.58</v>
      </c>
      <c r="J53" s="145">
        <v>1.0235183785262395E-2</v>
      </c>
    </row>
    <row r="54" spans="1:10" ht="50" x14ac:dyDescent="0.35">
      <c r="A54" s="166" t="s">
        <v>1976</v>
      </c>
      <c r="B54" s="142" t="s">
        <v>243</v>
      </c>
      <c r="C54" s="166" t="s">
        <v>12</v>
      </c>
      <c r="D54" s="166" t="s">
        <v>244</v>
      </c>
      <c r="E54" s="143" t="s">
        <v>31</v>
      </c>
      <c r="F54" s="142">
        <v>9.08</v>
      </c>
      <c r="G54" s="144">
        <v>72.56</v>
      </c>
      <c r="H54" s="144">
        <v>93.47</v>
      </c>
      <c r="I54" s="144">
        <v>848.7</v>
      </c>
      <c r="J54" s="145">
        <v>8.6325778066382523E-4</v>
      </c>
    </row>
    <row r="55" spans="1:10" ht="50" x14ac:dyDescent="0.35">
      <c r="A55" s="166" t="s">
        <v>1977</v>
      </c>
      <c r="B55" s="142" t="s">
        <v>247</v>
      </c>
      <c r="C55" s="166" t="s">
        <v>12</v>
      </c>
      <c r="D55" s="166" t="s">
        <v>248</v>
      </c>
      <c r="E55" s="143" t="s">
        <v>31</v>
      </c>
      <c r="F55" s="142">
        <v>75.8</v>
      </c>
      <c r="G55" s="144">
        <v>66.94</v>
      </c>
      <c r="H55" s="144">
        <v>86.23</v>
      </c>
      <c r="I55" s="144">
        <v>6536.23</v>
      </c>
      <c r="J55" s="145">
        <v>6.6483461808746489E-3</v>
      </c>
    </row>
    <row r="56" spans="1:10" x14ac:dyDescent="0.35">
      <c r="A56" s="170" t="s">
        <v>1978</v>
      </c>
      <c r="B56" s="170"/>
      <c r="C56" s="170"/>
      <c r="D56" s="170" t="s">
        <v>163</v>
      </c>
      <c r="E56" s="170"/>
      <c r="F56" s="139"/>
      <c r="G56" s="170"/>
      <c r="H56" s="170"/>
      <c r="I56" s="140">
        <v>27645.599999999999</v>
      </c>
      <c r="J56" s="141">
        <v>2.8119805939813652E-2</v>
      </c>
    </row>
    <row r="57" spans="1:10" ht="50" x14ac:dyDescent="0.35">
      <c r="A57" s="166" t="s">
        <v>1979</v>
      </c>
      <c r="B57" s="142" t="s">
        <v>251</v>
      </c>
      <c r="C57" s="166" t="s">
        <v>12</v>
      </c>
      <c r="D57" s="166" t="s">
        <v>252</v>
      </c>
      <c r="E57" s="143" t="s">
        <v>31</v>
      </c>
      <c r="F57" s="142">
        <v>175.19</v>
      </c>
      <c r="G57" s="144">
        <v>57.12</v>
      </c>
      <c r="H57" s="144">
        <v>73.58</v>
      </c>
      <c r="I57" s="144">
        <v>12890.48</v>
      </c>
      <c r="J57" s="145">
        <v>1.3111590852470162E-2</v>
      </c>
    </row>
    <row r="58" spans="1:10" ht="37.5" x14ac:dyDescent="0.35">
      <c r="A58" s="166" t="s">
        <v>1980</v>
      </c>
      <c r="B58" s="142" t="s">
        <v>253</v>
      </c>
      <c r="C58" s="166" t="s">
        <v>12</v>
      </c>
      <c r="D58" s="166" t="s">
        <v>254</v>
      </c>
      <c r="E58" s="143" t="s">
        <v>31</v>
      </c>
      <c r="F58" s="142">
        <v>199.19</v>
      </c>
      <c r="G58" s="144">
        <v>55.13</v>
      </c>
      <c r="H58" s="144">
        <v>71.010000000000005</v>
      </c>
      <c r="I58" s="144">
        <v>14144.48</v>
      </c>
      <c r="J58" s="145">
        <v>1.4387100758152306E-2</v>
      </c>
    </row>
    <row r="59" spans="1:10" ht="25" x14ac:dyDescent="0.35">
      <c r="A59" s="166" t="s">
        <v>1981</v>
      </c>
      <c r="B59" s="142" t="s">
        <v>255</v>
      </c>
      <c r="C59" s="166" t="s">
        <v>12</v>
      </c>
      <c r="D59" s="166" t="s">
        <v>256</v>
      </c>
      <c r="E59" s="143" t="s">
        <v>43</v>
      </c>
      <c r="F59" s="142">
        <v>60.7</v>
      </c>
      <c r="G59" s="144">
        <v>7.81</v>
      </c>
      <c r="H59" s="144">
        <v>10.06</v>
      </c>
      <c r="I59" s="144">
        <v>610.64</v>
      </c>
      <c r="J59" s="145">
        <v>6.2111432919118438E-4</v>
      </c>
    </row>
    <row r="60" spans="1:10" x14ac:dyDescent="0.35">
      <c r="A60" s="170" t="s">
        <v>380</v>
      </c>
      <c r="B60" s="170"/>
      <c r="C60" s="170"/>
      <c r="D60" s="170" t="s">
        <v>148</v>
      </c>
      <c r="E60" s="170"/>
      <c r="F60" s="139"/>
      <c r="G60" s="170"/>
      <c r="H60" s="170"/>
      <c r="I60" s="140">
        <v>36833.870000000003</v>
      </c>
      <c r="J60" s="141">
        <v>3.7465682655190118E-2</v>
      </c>
    </row>
    <row r="61" spans="1:10" x14ac:dyDescent="0.35">
      <c r="A61" s="170" t="s">
        <v>1982</v>
      </c>
      <c r="B61" s="170"/>
      <c r="C61" s="170"/>
      <c r="D61" s="170" t="s">
        <v>154</v>
      </c>
      <c r="E61" s="170"/>
      <c r="F61" s="139"/>
      <c r="G61" s="170"/>
      <c r="H61" s="170"/>
      <c r="I61" s="140">
        <v>24702.07</v>
      </c>
      <c r="J61" s="141">
        <v>2.5125785467188001E-2</v>
      </c>
    </row>
    <row r="62" spans="1:10" ht="25" x14ac:dyDescent="0.35">
      <c r="A62" s="166" t="s">
        <v>1983</v>
      </c>
      <c r="B62" s="142" t="s">
        <v>155</v>
      </c>
      <c r="C62" s="166" t="s">
        <v>12</v>
      </c>
      <c r="D62" s="166" t="s">
        <v>156</v>
      </c>
      <c r="E62" s="143" t="s">
        <v>31</v>
      </c>
      <c r="F62" s="142">
        <v>820.94</v>
      </c>
      <c r="G62" s="144">
        <v>9.23</v>
      </c>
      <c r="H62" s="144">
        <v>11.89</v>
      </c>
      <c r="I62" s="144">
        <v>9760.9699999999993</v>
      </c>
      <c r="J62" s="145">
        <v>9.9284002584260379E-3</v>
      </c>
    </row>
    <row r="63" spans="1:10" ht="25" x14ac:dyDescent="0.35">
      <c r="A63" s="166" t="s">
        <v>1984</v>
      </c>
      <c r="B63" s="142" t="s">
        <v>157</v>
      </c>
      <c r="C63" s="166" t="s">
        <v>12</v>
      </c>
      <c r="D63" s="166" t="s">
        <v>158</v>
      </c>
      <c r="E63" s="143" t="s">
        <v>31</v>
      </c>
      <c r="F63" s="142">
        <v>820.94</v>
      </c>
      <c r="G63" s="144">
        <v>14.13</v>
      </c>
      <c r="H63" s="144">
        <v>18.2</v>
      </c>
      <c r="I63" s="144">
        <v>14941.1</v>
      </c>
      <c r="J63" s="145">
        <v>1.5197385208761963E-2</v>
      </c>
    </row>
    <row r="64" spans="1:10" x14ac:dyDescent="0.35">
      <c r="A64" s="170" t="s">
        <v>1985</v>
      </c>
      <c r="B64" s="170"/>
      <c r="C64" s="170"/>
      <c r="D64" s="170" t="s">
        <v>1720</v>
      </c>
      <c r="E64" s="170"/>
      <c r="F64" s="139"/>
      <c r="G64" s="170"/>
      <c r="H64" s="170"/>
      <c r="I64" s="140">
        <v>10654.25</v>
      </c>
      <c r="J64" s="141">
        <v>1.0837002721382773E-2</v>
      </c>
    </row>
    <row r="65" spans="1:10" ht="25" x14ac:dyDescent="0.35">
      <c r="A65" s="166" t="s">
        <v>1986</v>
      </c>
      <c r="B65" s="142" t="s">
        <v>159</v>
      </c>
      <c r="C65" s="166" t="s">
        <v>12</v>
      </c>
      <c r="D65" s="166" t="s">
        <v>160</v>
      </c>
      <c r="E65" s="143" t="s">
        <v>31</v>
      </c>
      <c r="F65" s="142">
        <v>252.71</v>
      </c>
      <c r="G65" s="144">
        <v>16.97</v>
      </c>
      <c r="H65" s="144">
        <v>21.86</v>
      </c>
      <c r="I65" s="144">
        <v>5524.24</v>
      </c>
      <c r="J65" s="145">
        <v>5.6189974811527389E-3</v>
      </c>
    </row>
    <row r="66" spans="1:10" ht="25" x14ac:dyDescent="0.35">
      <c r="A66" s="166" t="s">
        <v>1987</v>
      </c>
      <c r="B66" s="142" t="s">
        <v>161</v>
      </c>
      <c r="C66" s="166" t="s">
        <v>12</v>
      </c>
      <c r="D66" s="166" t="s">
        <v>162</v>
      </c>
      <c r="E66" s="143" t="s">
        <v>31</v>
      </c>
      <c r="F66" s="142">
        <v>252.71</v>
      </c>
      <c r="G66" s="144">
        <v>15.76</v>
      </c>
      <c r="H66" s="144">
        <v>20.3</v>
      </c>
      <c r="I66" s="144">
        <v>5130.01</v>
      </c>
      <c r="J66" s="145">
        <v>5.2180052402300342E-3</v>
      </c>
    </row>
    <row r="67" spans="1:10" x14ac:dyDescent="0.35">
      <c r="A67" s="170" t="s">
        <v>1988</v>
      </c>
      <c r="B67" s="170"/>
      <c r="C67" s="170"/>
      <c r="D67" s="170" t="s">
        <v>147</v>
      </c>
      <c r="E67" s="170"/>
      <c r="F67" s="139"/>
      <c r="G67" s="170"/>
      <c r="H67" s="170"/>
      <c r="I67" s="140">
        <v>1477.55</v>
      </c>
      <c r="J67" s="141">
        <v>1.5028944666193413E-3</v>
      </c>
    </row>
    <row r="68" spans="1:10" ht="25" x14ac:dyDescent="0.35">
      <c r="A68" s="166" t="s">
        <v>1989</v>
      </c>
      <c r="B68" s="142" t="s">
        <v>150</v>
      </c>
      <c r="C68" s="166" t="s">
        <v>12</v>
      </c>
      <c r="D68" s="166" t="s">
        <v>151</v>
      </c>
      <c r="E68" s="143" t="s">
        <v>31</v>
      </c>
      <c r="F68" s="142">
        <v>36.96</v>
      </c>
      <c r="G68" s="144">
        <v>12.89</v>
      </c>
      <c r="H68" s="144">
        <v>16.600000000000001</v>
      </c>
      <c r="I68" s="144">
        <v>613.53</v>
      </c>
      <c r="J68" s="145">
        <v>6.2405390146185542E-4</v>
      </c>
    </row>
    <row r="69" spans="1:10" ht="37.5" x14ac:dyDescent="0.35">
      <c r="A69" s="166" t="s">
        <v>1990</v>
      </c>
      <c r="B69" s="142" t="s">
        <v>152</v>
      </c>
      <c r="C69" s="166" t="s">
        <v>12</v>
      </c>
      <c r="D69" s="166" t="s">
        <v>153</v>
      </c>
      <c r="E69" s="143" t="s">
        <v>31</v>
      </c>
      <c r="F69" s="142">
        <v>29.19</v>
      </c>
      <c r="G69" s="144">
        <v>22.98</v>
      </c>
      <c r="H69" s="144">
        <v>29.6</v>
      </c>
      <c r="I69" s="144">
        <v>864.02</v>
      </c>
      <c r="J69" s="145">
        <v>8.788405651574859E-4</v>
      </c>
    </row>
    <row r="70" spans="1:10" x14ac:dyDescent="0.35">
      <c r="A70" s="170" t="s">
        <v>381</v>
      </c>
      <c r="B70" s="170"/>
      <c r="C70" s="170"/>
      <c r="D70" s="170" t="s">
        <v>164</v>
      </c>
      <c r="E70" s="170"/>
      <c r="F70" s="139"/>
      <c r="G70" s="170"/>
      <c r="H70" s="170"/>
      <c r="I70" s="140">
        <v>8660.4</v>
      </c>
      <c r="J70" s="141">
        <v>8.8089521428785095E-3</v>
      </c>
    </row>
    <row r="71" spans="1:10" ht="37.5" x14ac:dyDescent="0.35">
      <c r="A71" s="166" t="s">
        <v>1991</v>
      </c>
      <c r="B71" s="142" t="s">
        <v>40</v>
      </c>
      <c r="C71" s="166" t="s">
        <v>12</v>
      </c>
      <c r="D71" s="166" t="s">
        <v>257</v>
      </c>
      <c r="E71" s="143" t="s">
        <v>36</v>
      </c>
      <c r="F71" s="142">
        <v>1.72</v>
      </c>
      <c r="G71" s="144">
        <v>869.07</v>
      </c>
      <c r="H71" s="144">
        <v>1119.53</v>
      </c>
      <c r="I71" s="144">
        <v>1925.59</v>
      </c>
      <c r="J71" s="145">
        <v>1.9586197123464774E-3</v>
      </c>
    </row>
    <row r="72" spans="1:10" x14ac:dyDescent="0.35">
      <c r="A72" s="166" t="s">
        <v>1992</v>
      </c>
      <c r="B72" s="142" t="s">
        <v>165</v>
      </c>
      <c r="C72" s="166" t="s">
        <v>17</v>
      </c>
      <c r="D72" s="166" t="s">
        <v>166</v>
      </c>
      <c r="E72" s="143" t="s">
        <v>36</v>
      </c>
      <c r="F72" s="142">
        <v>13.64</v>
      </c>
      <c r="G72" s="144">
        <v>133.13999999999999</v>
      </c>
      <c r="H72" s="144">
        <v>171.51</v>
      </c>
      <c r="I72" s="144">
        <v>2339.39</v>
      </c>
      <c r="J72" s="145">
        <v>2.3795176381608885E-3</v>
      </c>
    </row>
    <row r="73" spans="1:10" ht="37.5" x14ac:dyDescent="0.35">
      <c r="A73" s="166" t="s">
        <v>1993</v>
      </c>
      <c r="B73" s="142" t="s">
        <v>1994</v>
      </c>
      <c r="C73" s="166" t="s">
        <v>12</v>
      </c>
      <c r="D73" s="166" t="s">
        <v>1956</v>
      </c>
      <c r="E73" s="143" t="s">
        <v>36</v>
      </c>
      <c r="F73" s="142">
        <v>5.15</v>
      </c>
      <c r="G73" s="144">
        <v>662.54</v>
      </c>
      <c r="H73" s="144">
        <v>853.48</v>
      </c>
      <c r="I73" s="144">
        <v>4395.42</v>
      </c>
      <c r="J73" s="145">
        <v>4.4708147923711444E-3</v>
      </c>
    </row>
    <row r="74" spans="1:10" x14ac:dyDescent="0.35">
      <c r="A74" s="170" t="s">
        <v>382</v>
      </c>
      <c r="B74" s="170"/>
      <c r="C74" s="170"/>
      <c r="D74" s="170" t="s">
        <v>167</v>
      </c>
      <c r="E74" s="170"/>
      <c r="F74" s="139"/>
      <c r="G74" s="170"/>
      <c r="H74" s="170"/>
      <c r="I74" s="140">
        <v>11778.2</v>
      </c>
      <c r="J74" s="141">
        <v>1.1980231874884725E-2</v>
      </c>
    </row>
    <row r="75" spans="1:10" ht="37.5" x14ac:dyDescent="0.35">
      <c r="A75" s="166" t="s">
        <v>1995</v>
      </c>
      <c r="B75" s="142" t="s">
        <v>398</v>
      </c>
      <c r="C75" s="166" t="s">
        <v>399</v>
      </c>
      <c r="D75" s="166" t="s">
        <v>264</v>
      </c>
      <c r="E75" s="143" t="s">
        <v>16</v>
      </c>
      <c r="F75" s="142">
        <v>4</v>
      </c>
      <c r="G75" s="144">
        <v>1504.11</v>
      </c>
      <c r="H75" s="144">
        <v>1937.59</v>
      </c>
      <c r="I75" s="144">
        <v>7750.36</v>
      </c>
      <c r="J75" s="145">
        <v>7.8833021950579524E-3</v>
      </c>
    </row>
    <row r="76" spans="1:10" x14ac:dyDescent="0.35">
      <c r="A76" s="166" t="s">
        <v>1996</v>
      </c>
      <c r="B76" s="142" t="s">
        <v>1997</v>
      </c>
      <c r="C76" s="166" t="s">
        <v>17</v>
      </c>
      <c r="D76" s="166" t="s">
        <v>1908</v>
      </c>
      <c r="E76" s="143" t="s">
        <v>16</v>
      </c>
      <c r="F76" s="142">
        <v>4</v>
      </c>
      <c r="G76" s="144">
        <v>56.34</v>
      </c>
      <c r="H76" s="144">
        <v>72.569999999999993</v>
      </c>
      <c r="I76" s="144">
        <v>290.27999999999997</v>
      </c>
      <c r="J76" s="145">
        <v>2.9525918295168513E-4</v>
      </c>
    </row>
    <row r="77" spans="1:10" ht="37.5" x14ac:dyDescent="0.35">
      <c r="A77" s="166" t="s">
        <v>1998</v>
      </c>
      <c r="B77" s="142" t="s">
        <v>1727</v>
      </c>
      <c r="C77" s="166" t="s">
        <v>12</v>
      </c>
      <c r="D77" s="166" t="s">
        <v>1728</v>
      </c>
      <c r="E77" s="143" t="s">
        <v>31</v>
      </c>
      <c r="F77" s="142">
        <v>35.26</v>
      </c>
      <c r="G77" s="144">
        <v>82.29</v>
      </c>
      <c r="H77" s="144">
        <v>106</v>
      </c>
      <c r="I77" s="144">
        <v>3737.56</v>
      </c>
      <c r="J77" s="145">
        <v>3.8016704968750871E-3</v>
      </c>
    </row>
    <row r="78" spans="1:10" x14ac:dyDescent="0.35">
      <c r="A78" s="170" t="s">
        <v>180</v>
      </c>
      <c r="B78" s="170"/>
      <c r="C78" s="170"/>
      <c r="D78" s="170" t="s">
        <v>1721</v>
      </c>
      <c r="E78" s="170"/>
      <c r="F78" s="139"/>
      <c r="G78" s="170"/>
      <c r="H78" s="170"/>
      <c r="I78" s="140">
        <v>583488.32999999996</v>
      </c>
      <c r="J78" s="141">
        <v>0.59349692564986645</v>
      </c>
    </row>
    <row r="79" spans="1:10" x14ac:dyDescent="0.35">
      <c r="A79" s="170" t="s">
        <v>385</v>
      </c>
      <c r="B79" s="170"/>
      <c r="C79" s="170"/>
      <c r="D79" s="170" t="s">
        <v>1999</v>
      </c>
      <c r="E79" s="170"/>
      <c r="F79" s="139"/>
      <c r="G79" s="170"/>
      <c r="H79" s="170"/>
      <c r="I79" s="140">
        <v>242818.74</v>
      </c>
      <c r="J79" s="141">
        <v>0.24698381830562791</v>
      </c>
    </row>
    <row r="80" spans="1:10" x14ac:dyDescent="0.35">
      <c r="A80" s="170" t="s">
        <v>62</v>
      </c>
      <c r="B80" s="170"/>
      <c r="C80" s="170"/>
      <c r="D80" s="170" t="s">
        <v>1722</v>
      </c>
      <c r="E80" s="170"/>
      <c r="F80" s="139"/>
      <c r="G80" s="170"/>
      <c r="H80" s="170"/>
      <c r="I80" s="140">
        <v>307.95999999999998</v>
      </c>
      <c r="J80" s="141">
        <v>3.1324244860755462E-4</v>
      </c>
    </row>
    <row r="81" spans="1:10" x14ac:dyDescent="0.35">
      <c r="A81" s="166" t="s">
        <v>1797</v>
      </c>
      <c r="B81" s="142" t="s">
        <v>857</v>
      </c>
      <c r="C81" s="166" t="s">
        <v>17</v>
      </c>
      <c r="D81" s="166" t="s">
        <v>858</v>
      </c>
      <c r="E81" s="143" t="s">
        <v>36</v>
      </c>
      <c r="F81" s="142">
        <v>3.05</v>
      </c>
      <c r="G81" s="144">
        <v>71.84</v>
      </c>
      <c r="H81" s="144">
        <v>92.54</v>
      </c>
      <c r="I81" s="144">
        <v>282.24</v>
      </c>
      <c r="J81" s="145">
        <v>2.8708127255161779E-4</v>
      </c>
    </row>
    <row r="82" spans="1:10" x14ac:dyDescent="0.35">
      <c r="A82" s="166" t="s">
        <v>1798</v>
      </c>
      <c r="B82" s="142" t="s">
        <v>165</v>
      </c>
      <c r="C82" s="166" t="s">
        <v>17</v>
      </c>
      <c r="D82" s="166" t="s">
        <v>166</v>
      </c>
      <c r="E82" s="143" t="s">
        <v>36</v>
      </c>
      <c r="F82" s="142">
        <v>0.15</v>
      </c>
      <c r="G82" s="144">
        <v>133.13999999999999</v>
      </c>
      <c r="H82" s="144">
        <v>171.51</v>
      </c>
      <c r="I82" s="144">
        <v>25.72</v>
      </c>
      <c r="J82" s="145">
        <v>2.6161176055936826E-5</v>
      </c>
    </row>
    <row r="83" spans="1:10" x14ac:dyDescent="0.35">
      <c r="A83" s="170" t="s">
        <v>386</v>
      </c>
      <c r="B83" s="170"/>
      <c r="C83" s="170"/>
      <c r="D83" s="170" t="s">
        <v>1723</v>
      </c>
      <c r="E83" s="170"/>
      <c r="F83" s="139"/>
      <c r="G83" s="170"/>
      <c r="H83" s="170"/>
      <c r="I83" s="140">
        <v>14052.07</v>
      </c>
      <c r="J83" s="141">
        <v>1.4293105646203274E-2</v>
      </c>
    </row>
    <row r="84" spans="1:10" x14ac:dyDescent="0.35">
      <c r="A84" s="166" t="s">
        <v>1799</v>
      </c>
      <c r="B84" s="142" t="s">
        <v>1754</v>
      </c>
      <c r="C84" s="166" t="s">
        <v>17</v>
      </c>
      <c r="D84" s="166" t="s">
        <v>1755</v>
      </c>
      <c r="E84" s="143" t="s">
        <v>36</v>
      </c>
      <c r="F84" s="142">
        <v>2.15</v>
      </c>
      <c r="G84" s="144">
        <v>807.36</v>
      </c>
      <c r="H84" s="144">
        <v>1040.04</v>
      </c>
      <c r="I84" s="144">
        <v>2236.08</v>
      </c>
      <c r="J84" s="145">
        <v>2.2744355581321624E-3</v>
      </c>
    </row>
    <row r="85" spans="1:10" ht="25" x14ac:dyDescent="0.35">
      <c r="A85" s="166" t="s">
        <v>1800</v>
      </c>
      <c r="B85" s="142" t="s">
        <v>1944</v>
      </c>
      <c r="C85" s="166" t="s">
        <v>12</v>
      </c>
      <c r="D85" s="166" t="s">
        <v>1945</v>
      </c>
      <c r="E85" s="143" t="s">
        <v>421</v>
      </c>
      <c r="F85" s="142">
        <v>61.8</v>
      </c>
      <c r="G85" s="144">
        <v>16.04</v>
      </c>
      <c r="H85" s="144">
        <v>20.66</v>
      </c>
      <c r="I85" s="144">
        <v>1276.78</v>
      </c>
      <c r="J85" s="145">
        <v>1.2986806518156696E-3</v>
      </c>
    </row>
    <row r="86" spans="1:10" ht="25" x14ac:dyDescent="0.35">
      <c r="A86" s="166" t="s">
        <v>1803</v>
      </c>
      <c r="B86" s="142" t="s">
        <v>1801</v>
      </c>
      <c r="C86" s="166" t="s">
        <v>12</v>
      </c>
      <c r="D86" s="166" t="s">
        <v>1802</v>
      </c>
      <c r="E86" s="143" t="s">
        <v>421</v>
      </c>
      <c r="F86" s="142">
        <v>96.3</v>
      </c>
      <c r="G86" s="144">
        <v>14.43</v>
      </c>
      <c r="H86" s="144">
        <v>18.579999999999998</v>
      </c>
      <c r="I86" s="144">
        <v>1789.25</v>
      </c>
      <c r="J86" s="145">
        <v>1.8199410675771759E-3</v>
      </c>
    </row>
    <row r="87" spans="1:10" ht="25" x14ac:dyDescent="0.35">
      <c r="A87" s="166" t="s">
        <v>1804</v>
      </c>
      <c r="B87" s="142" t="s">
        <v>1805</v>
      </c>
      <c r="C87" s="166" t="s">
        <v>12</v>
      </c>
      <c r="D87" s="166" t="s">
        <v>1806</v>
      </c>
      <c r="E87" s="143" t="s">
        <v>421</v>
      </c>
      <c r="F87" s="142">
        <v>34.6</v>
      </c>
      <c r="G87" s="144">
        <v>17.8</v>
      </c>
      <c r="H87" s="144">
        <v>22.92</v>
      </c>
      <c r="I87" s="144">
        <v>793.03</v>
      </c>
      <c r="J87" s="145">
        <v>8.0663287121460268E-4</v>
      </c>
    </row>
    <row r="88" spans="1:10" ht="37.5" x14ac:dyDescent="0.35">
      <c r="A88" s="166" t="s">
        <v>1807</v>
      </c>
      <c r="B88" s="142" t="s">
        <v>1946</v>
      </c>
      <c r="C88" s="166" t="s">
        <v>12</v>
      </c>
      <c r="D88" s="166" t="s">
        <v>1947</v>
      </c>
      <c r="E88" s="143" t="s">
        <v>36</v>
      </c>
      <c r="F88" s="142">
        <v>2.9</v>
      </c>
      <c r="G88" s="144">
        <v>885.21</v>
      </c>
      <c r="H88" s="144">
        <v>1140.32</v>
      </c>
      <c r="I88" s="144">
        <v>3306.92</v>
      </c>
      <c r="J88" s="145">
        <v>3.3636437139540672E-3</v>
      </c>
    </row>
    <row r="89" spans="1:10" ht="37.5" x14ac:dyDescent="0.35">
      <c r="A89" s="166" t="s">
        <v>1810</v>
      </c>
      <c r="B89" s="142" t="s">
        <v>1808</v>
      </c>
      <c r="C89" s="166" t="s">
        <v>12</v>
      </c>
      <c r="D89" s="166" t="s">
        <v>1809</v>
      </c>
      <c r="E89" s="143" t="s">
        <v>31</v>
      </c>
      <c r="F89" s="142">
        <v>8.66</v>
      </c>
      <c r="G89" s="144">
        <v>127.32</v>
      </c>
      <c r="H89" s="144">
        <v>164.01</v>
      </c>
      <c r="I89" s="144">
        <v>1420.32</v>
      </c>
      <c r="J89" s="145">
        <v>1.4446827984357772E-3</v>
      </c>
    </row>
    <row r="90" spans="1:10" x14ac:dyDescent="0.35">
      <c r="A90" s="166" t="s">
        <v>2000</v>
      </c>
      <c r="B90" s="142" t="s">
        <v>1948</v>
      </c>
      <c r="C90" s="166" t="s">
        <v>17</v>
      </c>
      <c r="D90" s="166" t="s">
        <v>1949</v>
      </c>
      <c r="E90" s="143" t="s">
        <v>31</v>
      </c>
      <c r="F90" s="142">
        <v>34.619999999999997</v>
      </c>
      <c r="G90" s="144">
        <v>72.42</v>
      </c>
      <c r="H90" s="144">
        <v>93.29</v>
      </c>
      <c r="I90" s="144">
        <v>3229.69</v>
      </c>
      <c r="J90" s="145">
        <v>3.2850889850738183E-3</v>
      </c>
    </row>
    <row r="91" spans="1:10" x14ac:dyDescent="0.35">
      <c r="A91" s="170" t="s">
        <v>387</v>
      </c>
      <c r="B91" s="170"/>
      <c r="C91" s="170"/>
      <c r="D91" s="170" t="s">
        <v>1724</v>
      </c>
      <c r="E91" s="170"/>
      <c r="F91" s="139"/>
      <c r="G91" s="170"/>
      <c r="H91" s="170"/>
      <c r="I91" s="140">
        <v>25125.89</v>
      </c>
      <c r="J91" s="141">
        <v>2.5556875266411452E-2</v>
      </c>
    </row>
    <row r="92" spans="1:10" x14ac:dyDescent="0.35">
      <c r="A92" s="166" t="s">
        <v>1811</v>
      </c>
      <c r="B92" s="142" t="s">
        <v>1754</v>
      </c>
      <c r="C92" s="166" t="s">
        <v>17</v>
      </c>
      <c r="D92" s="166" t="s">
        <v>1755</v>
      </c>
      <c r="E92" s="143" t="s">
        <v>36</v>
      </c>
      <c r="F92" s="142">
        <v>1.84</v>
      </c>
      <c r="G92" s="144">
        <v>807.36</v>
      </c>
      <c r="H92" s="144">
        <v>1040.04</v>
      </c>
      <c r="I92" s="144">
        <v>1913.67</v>
      </c>
      <c r="J92" s="145">
        <v>1.946495248171253E-3</v>
      </c>
    </row>
    <row r="93" spans="1:10" ht="25" x14ac:dyDescent="0.35">
      <c r="A93" s="166" t="s">
        <v>1812</v>
      </c>
      <c r="B93" s="142" t="s">
        <v>1944</v>
      </c>
      <c r="C93" s="166" t="s">
        <v>12</v>
      </c>
      <c r="D93" s="166" t="s">
        <v>1945</v>
      </c>
      <c r="E93" s="143" t="s">
        <v>421</v>
      </c>
      <c r="F93" s="142">
        <v>82.4</v>
      </c>
      <c r="G93" s="144">
        <v>16.04</v>
      </c>
      <c r="H93" s="144">
        <v>20.66</v>
      </c>
      <c r="I93" s="144">
        <v>1702.38</v>
      </c>
      <c r="J93" s="145">
        <v>1.7315809834411249E-3</v>
      </c>
    </row>
    <row r="94" spans="1:10" ht="25" x14ac:dyDescent="0.35">
      <c r="A94" s="166" t="s">
        <v>1813</v>
      </c>
      <c r="B94" s="142" t="s">
        <v>1805</v>
      </c>
      <c r="C94" s="166" t="s">
        <v>12</v>
      </c>
      <c r="D94" s="166" t="s">
        <v>1806</v>
      </c>
      <c r="E94" s="143" t="s">
        <v>421</v>
      </c>
      <c r="F94" s="142">
        <v>36</v>
      </c>
      <c r="G94" s="144">
        <v>17.8</v>
      </c>
      <c r="H94" s="144">
        <v>22.92</v>
      </c>
      <c r="I94" s="144">
        <v>825.12</v>
      </c>
      <c r="J94" s="145">
        <v>8.392733121024336E-4</v>
      </c>
    </row>
    <row r="95" spans="1:10" ht="37.5" x14ac:dyDescent="0.35">
      <c r="A95" s="166" t="s">
        <v>1814</v>
      </c>
      <c r="B95" s="142" t="s">
        <v>1946</v>
      </c>
      <c r="C95" s="166" t="s">
        <v>12</v>
      </c>
      <c r="D95" s="166" t="s">
        <v>1947</v>
      </c>
      <c r="E95" s="143" t="s">
        <v>36</v>
      </c>
      <c r="F95" s="142">
        <v>7.18</v>
      </c>
      <c r="G95" s="144">
        <v>885.21</v>
      </c>
      <c r="H95" s="144">
        <v>1140.32</v>
      </c>
      <c r="I95" s="144">
        <v>8187.49</v>
      </c>
      <c r="J95" s="145">
        <v>8.3279303011750475E-3</v>
      </c>
    </row>
    <row r="96" spans="1:10" ht="37.5" x14ac:dyDescent="0.35">
      <c r="A96" s="166" t="s">
        <v>1817</v>
      </c>
      <c r="B96" s="142" t="s">
        <v>1950</v>
      </c>
      <c r="C96" s="166" t="s">
        <v>12</v>
      </c>
      <c r="D96" s="166" t="s">
        <v>1951</v>
      </c>
      <c r="E96" s="143" t="s">
        <v>421</v>
      </c>
      <c r="F96" s="142">
        <v>40.9</v>
      </c>
      <c r="G96" s="144">
        <v>14.3</v>
      </c>
      <c r="H96" s="144">
        <v>18.420000000000002</v>
      </c>
      <c r="I96" s="144">
        <v>753.37</v>
      </c>
      <c r="J96" s="145">
        <v>7.6629258185307648E-4</v>
      </c>
    </row>
    <row r="97" spans="1:10" ht="37.5" x14ac:dyDescent="0.35">
      <c r="A97" s="166" t="s">
        <v>2001</v>
      </c>
      <c r="B97" s="142" t="s">
        <v>1758</v>
      </c>
      <c r="C97" s="166" t="s">
        <v>12</v>
      </c>
      <c r="D97" s="166" t="s">
        <v>1759</v>
      </c>
      <c r="E97" s="143" t="s">
        <v>421</v>
      </c>
      <c r="F97" s="142">
        <v>296.7</v>
      </c>
      <c r="G97" s="144">
        <v>13</v>
      </c>
      <c r="H97" s="144">
        <v>16.739999999999998</v>
      </c>
      <c r="I97" s="144">
        <v>4966.75</v>
      </c>
      <c r="J97" s="145">
        <v>5.0519448357629953E-3</v>
      </c>
    </row>
    <row r="98" spans="1:10" ht="37.5" x14ac:dyDescent="0.35">
      <c r="A98" s="166" t="s">
        <v>2002</v>
      </c>
      <c r="B98" s="142" t="s">
        <v>1762</v>
      </c>
      <c r="C98" s="166" t="s">
        <v>12</v>
      </c>
      <c r="D98" s="166" t="s">
        <v>1763</v>
      </c>
      <c r="E98" s="143" t="s">
        <v>421</v>
      </c>
      <c r="F98" s="142">
        <v>133.9</v>
      </c>
      <c r="G98" s="144">
        <v>14.98</v>
      </c>
      <c r="H98" s="144">
        <v>19.29</v>
      </c>
      <c r="I98" s="144">
        <v>2582.9299999999998</v>
      </c>
      <c r="J98" s="145">
        <v>2.6272350882644208E-3</v>
      </c>
    </row>
    <row r="99" spans="1:10" ht="37.5" x14ac:dyDescent="0.35">
      <c r="A99" s="166" t="s">
        <v>2003</v>
      </c>
      <c r="B99" s="142" t="s">
        <v>1952</v>
      </c>
      <c r="C99" s="166" t="s">
        <v>12</v>
      </c>
      <c r="D99" s="166" t="s">
        <v>1953</v>
      </c>
      <c r="E99" s="143" t="s">
        <v>31</v>
      </c>
      <c r="F99" s="142">
        <v>18.29</v>
      </c>
      <c r="G99" s="144">
        <v>101.18</v>
      </c>
      <c r="H99" s="144">
        <v>130.34</v>
      </c>
      <c r="I99" s="144">
        <v>2383.91</v>
      </c>
      <c r="J99" s="145">
        <v>2.4248012912717093E-3</v>
      </c>
    </row>
    <row r="100" spans="1:10" ht="37.5" x14ac:dyDescent="0.35">
      <c r="A100" s="166" t="s">
        <v>2004</v>
      </c>
      <c r="B100" s="142" t="s">
        <v>1954</v>
      </c>
      <c r="C100" s="166" t="s">
        <v>12</v>
      </c>
      <c r="D100" s="166" t="s">
        <v>1955</v>
      </c>
      <c r="E100" s="143" t="s">
        <v>31</v>
      </c>
      <c r="F100" s="142">
        <v>9.98</v>
      </c>
      <c r="G100" s="144">
        <v>140.81</v>
      </c>
      <c r="H100" s="144">
        <v>181.39</v>
      </c>
      <c r="I100" s="144">
        <v>1810.27</v>
      </c>
      <c r="J100" s="145">
        <v>1.8413216243693918E-3</v>
      </c>
    </row>
    <row r="101" spans="1:10" x14ac:dyDescent="0.35">
      <c r="A101" s="170" t="s">
        <v>388</v>
      </c>
      <c r="B101" s="170"/>
      <c r="C101" s="170"/>
      <c r="D101" s="170" t="s">
        <v>1725</v>
      </c>
      <c r="E101" s="170"/>
      <c r="F101" s="139"/>
      <c r="G101" s="170"/>
      <c r="H101" s="170"/>
      <c r="I101" s="140">
        <v>38044.58</v>
      </c>
      <c r="J101" s="141">
        <v>3.869716000599429E-2</v>
      </c>
    </row>
    <row r="102" spans="1:10" ht="37.5" x14ac:dyDescent="0.35">
      <c r="A102" s="166" t="s">
        <v>1726</v>
      </c>
      <c r="B102" s="142" t="s">
        <v>1727</v>
      </c>
      <c r="C102" s="166" t="s">
        <v>12</v>
      </c>
      <c r="D102" s="166" t="s">
        <v>1728</v>
      </c>
      <c r="E102" s="143" t="s">
        <v>31</v>
      </c>
      <c r="F102" s="142">
        <v>144.19999999999999</v>
      </c>
      <c r="G102" s="144">
        <v>82.29</v>
      </c>
      <c r="H102" s="144">
        <v>106</v>
      </c>
      <c r="I102" s="144">
        <v>15285.2</v>
      </c>
      <c r="J102" s="145">
        <v>1.5547387568048429E-2</v>
      </c>
    </row>
    <row r="103" spans="1:10" x14ac:dyDescent="0.35">
      <c r="A103" s="166" t="s">
        <v>1729</v>
      </c>
      <c r="B103" s="142" t="s">
        <v>1730</v>
      </c>
      <c r="C103" s="166" t="s">
        <v>17</v>
      </c>
      <c r="D103" s="166" t="s">
        <v>1731</v>
      </c>
      <c r="E103" s="143" t="s">
        <v>31</v>
      </c>
      <c r="F103" s="142">
        <v>25.2</v>
      </c>
      <c r="G103" s="144">
        <v>701.1</v>
      </c>
      <c r="H103" s="144">
        <v>903.15</v>
      </c>
      <c r="I103" s="144">
        <v>22759.38</v>
      </c>
      <c r="J103" s="145">
        <v>2.3149772437945859E-2</v>
      </c>
    </row>
    <row r="104" spans="1:10" x14ac:dyDescent="0.35">
      <c r="A104" s="170" t="s">
        <v>389</v>
      </c>
      <c r="B104" s="170"/>
      <c r="C104" s="170"/>
      <c r="D104" s="170" t="s">
        <v>168</v>
      </c>
      <c r="E104" s="170"/>
      <c r="F104" s="139"/>
      <c r="G104" s="170"/>
      <c r="H104" s="170"/>
      <c r="I104" s="140">
        <v>30426.89</v>
      </c>
      <c r="J104" s="141">
        <v>3.0948803504067795E-2</v>
      </c>
    </row>
    <row r="105" spans="1:10" ht="37.5" x14ac:dyDescent="0.35">
      <c r="A105" s="166" t="s">
        <v>1732</v>
      </c>
      <c r="B105" s="142" t="s">
        <v>1733</v>
      </c>
      <c r="C105" s="166" t="s">
        <v>12</v>
      </c>
      <c r="D105" s="166" t="s">
        <v>1734</v>
      </c>
      <c r="E105" s="143" t="s">
        <v>16</v>
      </c>
      <c r="F105" s="142">
        <v>3</v>
      </c>
      <c r="G105" s="144">
        <v>1225.82</v>
      </c>
      <c r="H105" s="144">
        <v>1579.1</v>
      </c>
      <c r="I105" s="144">
        <v>4737.3</v>
      </c>
      <c r="J105" s="145">
        <v>4.8185590719202771E-3</v>
      </c>
    </row>
    <row r="106" spans="1:10" ht="50" x14ac:dyDescent="0.35">
      <c r="A106" s="166" t="s">
        <v>1735</v>
      </c>
      <c r="B106" s="142" t="s">
        <v>2005</v>
      </c>
      <c r="C106" s="166" t="s">
        <v>12</v>
      </c>
      <c r="D106" s="166" t="s">
        <v>1767</v>
      </c>
      <c r="E106" s="143" t="s">
        <v>31</v>
      </c>
      <c r="F106" s="142">
        <v>110.18</v>
      </c>
      <c r="G106" s="144">
        <v>82.16</v>
      </c>
      <c r="H106" s="144">
        <v>105.83</v>
      </c>
      <c r="I106" s="144">
        <v>11660.34</v>
      </c>
      <c r="J106" s="145">
        <v>1.1860350218199161E-2</v>
      </c>
    </row>
    <row r="107" spans="1:10" ht="37.5" x14ac:dyDescent="0.35">
      <c r="A107" s="166" t="s">
        <v>1736</v>
      </c>
      <c r="B107" s="142" t="s">
        <v>67</v>
      </c>
      <c r="C107" s="166" t="s">
        <v>12</v>
      </c>
      <c r="D107" s="166" t="s">
        <v>68</v>
      </c>
      <c r="E107" s="143" t="s">
        <v>31</v>
      </c>
      <c r="F107" s="142">
        <v>110.18</v>
      </c>
      <c r="G107" s="144">
        <v>49</v>
      </c>
      <c r="H107" s="144">
        <v>63.12</v>
      </c>
      <c r="I107" s="144">
        <v>6954.56</v>
      </c>
      <c r="J107" s="145">
        <v>7.0738518099368588E-3</v>
      </c>
    </row>
    <row r="108" spans="1:10" ht="50" x14ac:dyDescent="0.35">
      <c r="A108" s="166" t="s">
        <v>2006</v>
      </c>
      <c r="B108" s="142" t="s">
        <v>71</v>
      </c>
      <c r="C108" s="166" t="s">
        <v>12</v>
      </c>
      <c r="D108" s="166" t="s">
        <v>72</v>
      </c>
      <c r="E108" s="143" t="s">
        <v>43</v>
      </c>
      <c r="F108" s="142">
        <v>25</v>
      </c>
      <c r="G108" s="144">
        <v>30.17</v>
      </c>
      <c r="H108" s="144">
        <v>38.86</v>
      </c>
      <c r="I108" s="144">
        <v>971.5</v>
      </c>
      <c r="J108" s="145">
        <v>9.8816417334147066E-4</v>
      </c>
    </row>
    <row r="109" spans="1:10" ht="25" x14ac:dyDescent="0.35">
      <c r="A109" s="166" t="s">
        <v>2007</v>
      </c>
      <c r="B109" s="142" t="s">
        <v>1768</v>
      </c>
      <c r="C109" s="166" t="s">
        <v>12</v>
      </c>
      <c r="D109" s="166" t="s">
        <v>1769</v>
      </c>
      <c r="E109" s="143" t="s">
        <v>31</v>
      </c>
      <c r="F109" s="142">
        <v>51.24</v>
      </c>
      <c r="G109" s="144">
        <v>92.47</v>
      </c>
      <c r="H109" s="144">
        <v>119.11</v>
      </c>
      <c r="I109" s="144">
        <v>6103.19</v>
      </c>
      <c r="J109" s="145">
        <v>6.2078782306700265E-3</v>
      </c>
    </row>
    <row r="110" spans="1:10" x14ac:dyDescent="0.35">
      <c r="A110" s="170" t="s">
        <v>390</v>
      </c>
      <c r="B110" s="170"/>
      <c r="C110" s="170"/>
      <c r="D110" s="170" t="s">
        <v>127</v>
      </c>
      <c r="E110" s="170"/>
      <c r="F110" s="139"/>
      <c r="G110" s="170"/>
      <c r="H110" s="170"/>
      <c r="I110" s="140">
        <v>54923.95</v>
      </c>
      <c r="J110" s="141">
        <v>5.5866062427584427E-2</v>
      </c>
    </row>
    <row r="111" spans="1:10" x14ac:dyDescent="0.35">
      <c r="A111" s="170" t="s">
        <v>1818</v>
      </c>
      <c r="B111" s="170"/>
      <c r="C111" s="170"/>
      <c r="D111" s="170" t="s">
        <v>128</v>
      </c>
      <c r="E111" s="170"/>
      <c r="F111" s="139"/>
      <c r="G111" s="170"/>
      <c r="H111" s="170"/>
      <c r="I111" s="140">
        <v>23315.97</v>
      </c>
      <c r="J111" s="141">
        <v>2.3715909645604251E-2</v>
      </c>
    </row>
    <row r="112" spans="1:10" x14ac:dyDescent="0.35">
      <c r="A112" s="166" t="s">
        <v>1819</v>
      </c>
      <c r="B112" s="142" t="s">
        <v>117</v>
      </c>
      <c r="C112" s="166" t="s">
        <v>17</v>
      </c>
      <c r="D112" s="166" t="s">
        <v>118</v>
      </c>
      <c r="E112" s="143" t="s">
        <v>119</v>
      </c>
      <c r="F112" s="142">
        <v>19</v>
      </c>
      <c r="G112" s="144">
        <v>599.1</v>
      </c>
      <c r="H112" s="144">
        <v>771.76</v>
      </c>
      <c r="I112" s="144">
        <v>14663.44</v>
      </c>
      <c r="J112" s="145">
        <v>1.4914962497109887E-2</v>
      </c>
    </row>
    <row r="113" spans="1:10" x14ac:dyDescent="0.35">
      <c r="A113" s="166" t="s">
        <v>2008</v>
      </c>
      <c r="B113" s="142" t="s">
        <v>2009</v>
      </c>
      <c r="C113" s="166" t="s">
        <v>17</v>
      </c>
      <c r="D113" s="166" t="s">
        <v>1906</v>
      </c>
      <c r="E113" s="143" t="s">
        <v>16</v>
      </c>
      <c r="F113" s="142">
        <v>1</v>
      </c>
      <c r="G113" s="144">
        <v>5759.85</v>
      </c>
      <c r="H113" s="144">
        <v>7419.83</v>
      </c>
      <c r="I113" s="144">
        <v>7419.83</v>
      </c>
      <c r="J113" s="145">
        <v>7.5471026024541889E-3</v>
      </c>
    </row>
    <row r="114" spans="1:10" x14ac:dyDescent="0.35">
      <c r="A114" s="166" t="s">
        <v>2010</v>
      </c>
      <c r="B114" s="142" t="s">
        <v>120</v>
      </c>
      <c r="C114" s="166" t="s">
        <v>17</v>
      </c>
      <c r="D114" s="166" t="s">
        <v>121</v>
      </c>
      <c r="E114" s="143" t="s">
        <v>16</v>
      </c>
      <c r="F114" s="142">
        <v>7</v>
      </c>
      <c r="G114" s="144">
        <v>136.71</v>
      </c>
      <c r="H114" s="144">
        <v>176.1</v>
      </c>
      <c r="I114" s="144">
        <v>1232.7</v>
      </c>
      <c r="J114" s="145">
        <v>1.253844546040176E-3</v>
      </c>
    </row>
    <row r="115" spans="1:10" x14ac:dyDescent="0.35">
      <c r="A115" s="170" t="s">
        <v>1820</v>
      </c>
      <c r="B115" s="170"/>
      <c r="C115" s="170"/>
      <c r="D115" s="170" t="s">
        <v>129</v>
      </c>
      <c r="E115" s="170"/>
      <c r="F115" s="139"/>
      <c r="G115" s="170"/>
      <c r="H115" s="170"/>
      <c r="I115" s="140">
        <v>10458.219999999999</v>
      </c>
      <c r="J115" s="141">
        <v>1.0637610211964216E-2</v>
      </c>
    </row>
    <row r="116" spans="1:10" x14ac:dyDescent="0.35">
      <c r="A116" s="166" t="s">
        <v>1821</v>
      </c>
      <c r="B116" s="142" t="s">
        <v>122</v>
      </c>
      <c r="C116" s="166" t="s">
        <v>17</v>
      </c>
      <c r="D116" s="166" t="s">
        <v>123</v>
      </c>
      <c r="E116" s="143" t="s">
        <v>119</v>
      </c>
      <c r="F116" s="142">
        <v>19</v>
      </c>
      <c r="G116" s="144">
        <v>421.41</v>
      </c>
      <c r="H116" s="144">
        <v>542.86</v>
      </c>
      <c r="I116" s="144">
        <v>10314.34</v>
      </c>
      <c r="J116" s="145">
        <v>1.0491262233312265E-2</v>
      </c>
    </row>
    <row r="117" spans="1:10" ht="37.5" x14ac:dyDescent="0.35">
      <c r="A117" s="166" t="s">
        <v>2011</v>
      </c>
      <c r="B117" s="142" t="s">
        <v>126</v>
      </c>
      <c r="C117" s="166" t="s">
        <v>12</v>
      </c>
      <c r="D117" s="166" t="s">
        <v>233</v>
      </c>
      <c r="E117" s="143" t="s">
        <v>16</v>
      </c>
      <c r="F117" s="142">
        <v>6</v>
      </c>
      <c r="G117" s="144">
        <v>18.62</v>
      </c>
      <c r="H117" s="144">
        <v>23.98</v>
      </c>
      <c r="I117" s="144">
        <v>143.88</v>
      </c>
      <c r="J117" s="145">
        <v>1.4634797865195143E-4</v>
      </c>
    </row>
    <row r="118" spans="1:10" x14ac:dyDescent="0.35">
      <c r="A118" s="170" t="s">
        <v>1822</v>
      </c>
      <c r="B118" s="170"/>
      <c r="C118" s="170"/>
      <c r="D118" s="170" t="s">
        <v>130</v>
      </c>
      <c r="E118" s="170"/>
      <c r="F118" s="139"/>
      <c r="G118" s="170"/>
      <c r="H118" s="170"/>
      <c r="I118" s="140">
        <v>21149.759999999998</v>
      </c>
      <c r="J118" s="141">
        <v>2.1512542570015957E-2</v>
      </c>
    </row>
    <row r="119" spans="1:10" x14ac:dyDescent="0.35">
      <c r="A119" s="166" t="s">
        <v>1823</v>
      </c>
      <c r="B119" s="142" t="s">
        <v>131</v>
      </c>
      <c r="C119" s="166" t="s">
        <v>17</v>
      </c>
      <c r="D119" s="166" t="s">
        <v>132</v>
      </c>
      <c r="E119" s="143" t="s">
        <v>16</v>
      </c>
      <c r="F119" s="142">
        <v>7</v>
      </c>
      <c r="G119" s="144">
        <v>70.94</v>
      </c>
      <c r="H119" s="144">
        <v>91.38</v>
      </c>
      <c r="I119" s="144">
        <v>639.66</v>
      </c>
      <c r="J119" s="145">
        <v>6.5063211026207427E-4</v>
      </c>
    </row>
    <row r="120" spans="1:10" x14ac:dyDescent="0.35">
      <c r="A120" s="166" t="s">
        <v>1824</v>
      </c>
      <c r="B120" s="142" t="s">
        <v>133</v>
      </c>
      <c r="C120" s="166" t="s">
        <v>17</v>
      </c>
      <c r="D120" s="166" t="s">
        <v>134</v>
      </c>
      <c r="E120" s="143" t="s">
        <v>16</v>
      </c>
      <c r="F120" s="142">
        <v>7</v>
      </c>
      <c r="G120" s="144">
        <v>92.96</v>
      </c>
      <c r="H120" s="144">
        <v>119.75</v>
      </c>
      <c r="I120" s="144">
        <v>838.25</v>
      </c>
      <c r="J120" s="145">
        <v>8.5262853144980736E-4</v>
      </c>
    </row>
    <row r="121" spans="1:10" ht="37.5" x14ac:dyDescent="0.35">
      <c r="A121" s="166" t="s">
        <v>1825</v>
      </c>
      <c r="B121" s="142" t="s">
        <v>137</v>
      </c>
      <c r="C121" s="166" t="s">
        <v>12</v>
      </c>
      <c r="D121" s="166" t="s">
        <v>138</v>
      </c>
      <c r="E121" s="143" t="s">
        <v>16</v>
      </c>
      <c r="F121" s="142">
        <v>3</v>
      </c>
      <c r="G121" s="144">
        <v>94.74</v>
      </c>
      <c r="H121" s="144">
        <v>122.04</v>
      </c>
      <c r="I121" s="144">
        <v>366.12</v>
      </c>
      <c r="J121" s="145">
        <v>3.7240006911351439E-4</v>
      </c>
    </row>
    <row r="122" spans="1:10" ht="37.5" x14ac:dyDescent="0.35">
      <c r="A122" s="166" t="s">
        <v>1826</v>
      </c>
      <c r="B122" s="142" t="s">
        <v>135</v>
      </c>
      <c r="C122" s="166" t="s">
        <v>12</v>
      </c>
      <c r="D122" s="166" t="s">
        <v>136</v>
      </c>
      <c r="E122" s="143" t="s">
        <v>16</v>
      </c>
      <c r="F122" s="142">
        <v>1</v>
      </c>
      <c r="G122" s="144">
        <v>301.62</v>
      </c>
      <c r="H122" s="144">
        <v>388.54</v>
      </c>
      <c r="I122" s="144">
        <v>388.54</v>
      </c>
      <c r="J122" s="145">
        <v>3.9520464015449822E-4</v>
      </c>
    </row>
    <row r="123" spans="1:10" ht="25" x14ac:dyDescent="0.35">
      <c r="A123" s="166" t="s">
        <v>1827</v>
      </c>
      <c r="B123" s="142" t="s">
        <v>139</v>
      </c>
      <c r="C123" s="166" t="s">
        <v>12</v>
      </c>
      <c r="D123" s="166" t="s">
        <v>140</v>
      </c>
      <c r="E123" s="143" t="s">
        <v>16</v>
      </c>
      <c r="F123" s="142">
        <v>7</v>
      </c>
      <c r="G123" s="144">
        <v>466.43</v>
      </c>
      <c r="H123" s="144">
        <v>600.85</v>
      </c>
      <c r="I123" s="144">
        <v>4205.95</v>
      </c>
      <c r="J123" s="145">
        <v>4.2780948068611001E-3</v>
      </c>
    </row>
    <row r="124" spans="1:10" ht="25" x14ac:dyDescent="0.35">
      <c r="A124" s="166" t="s">
        <v>1828</v>
      </c>
      <c r="B124" s="142" t="s">
        <v>141</v>
      </c>
      <c r="C124" s="166" t="s">
        <v>12</v>
      </c>
      <c r="D124" s="166" t="s">
        <v>142</v>
      </c>
      <c r="E124" s="143" t="s">
        <v>16</v>
      </c>
      <c r="F124" s="142">
        <v>7</v>
      </c>
      <c r="G124" s="144">
        <v>38.99</v>
      </c>
      <c r="H124" s="144">
        <v>50.22</v>
      </c>
      <c r="I124" s="144">
        <v>351.54</v>
      </c>
      <c r="J124" s="145">
        <v>3.575699778656311E-4</v>
      </c>
    </row>
    <row r="125" spans="1:10" x14ac:dyDescent="0.35">
      <c r="A125" s="166" t="s">
        <v>1829</v>
      </c>
      <c r="B125" s="142" t="s">
        <v>447</v>
      </c>
      <c r="C125" s="166" t="s">
        <v>17</v>
      </c>
      <c r="D125" s="166" t="s">
        <v>448</v>
      </c>
      <c r="E125" s="143" t="s">
        <v>16</v>
      </c>
      <c r="F125" s="142">
        <v>3</v>
      </c>
      <c r="G125" s="144">
        <v>48.74</v>
      </c>
      <c r="H125" s="144">
        <v>62.78</v>
      </c>
      <c r="I125" s="144">
        <v>188.34</v>
      </c>
      <c r="J125" s="145">
        <v>1.9157060258068203E-4</v>
      </c>
    </row>
    <row r="126" spans="1:10" x14ac:dyDescent="0.35">
      <c r="A126" s="166" t="s">
        <v>1830</v>
      </c>
      <c r="B126" s="142" t="s">
        <v>143</v>
      </c>
      <c r="C126" s="166" t="s">
        <v>17</v>
      </c>
      <c r="D126" s="166" t="s">
        <v>144</v>
      </c>
      <c r="E126" s="143" t="s">
        <v>16</v>
      </c>
      <c r="F126" s="142">
        <v>3</v>
      </c>
      <c r="G126" s="144">
        <v>195.89</v>
      </c>
      <c r="H126" s="144">
        <v>252.34</v>
      </c>
      <c r="I126" s="144">
        <v>757.02</v>
      </c>
      <c r="J126" s="145">
        <v>7.7000519043022143E-4</v>
      </c>
    </row>
    <row r="127" spans="1:10" ht="37.5" x14ac:dyDescent="0.35">
      <c r="A127" s="166" t="s">
        <v>1831</v>
      </c>
      <c r="B127" s="142" t="s">
        <v>1738</v>
      </c>
      <c r="C127" s="166" t="s">
        <v>58</v>
      </c>
      <c r="D127" s="166" t="s">
        <v>1739</v>
      </c>
      <c r="E127" s="143" t="s">
        <v>30</v>
      </c>
      <c r="F127" s="142">
        <v>2</v>
      </c>
      <c r="G127" s="144">
        <v>1814.99</v>
      </c>
      <c r="H127" s="144">
        <v>2338.0700000000002</v>
      </c>
      <c r="I127" s="144">
        <v>4676.1400000000003</v>
      </c>
      <c r="J127" s="145">
        <v>4.7563499923098142E-3</v>
      </c>
    </row>
    <row r="128" spans="1:10" ht="37.5" x14ac:dyDescent="0.35">
      <c r="A128" s="166" t="s">
        <v>2012</v>
      </c>
      <c r="B128" s="142" t="s">
        <v>2013</v>
      </c>
      <c r="C128" s="166" t="s">
        <v>17</v>
      </c>
      <c r="D128" s="166" t="s">
        <v>1774</v>
      </c>
      <c r="E128" s="143" t="s">
        <v>43</v>
      </c>
      <c r="F128" s="142">
        <v>12.8</v>
      </c>
      <c r="G128" s="144">
        <v>280.67</v>
      </c>
      <c r="H128" s="144">
        <v>361.55</v>
      </c>
      <c r="I128" s="144">
        <v>4627.84</v>
      </c>
      <c r="J128" s="145">
        <v>4.70722150072732E-3</v>
      </c>
    </row>
    <row r="129" spans="1:10" ht="37.5" x14ac:dyDescent="0.35">
      <c r="A129" s="166" t="s">
        <v>2014</v>
      </c>
      <c r="B129" s="142" t="s">
        <v>2015</v>
      </c>
      <c r="C129" s="166" t="s">
        <v>17</v>
      </c>
      <c r="D129" s="166" t="s">
        <v>1903</v>
      </c>
      <c r="E129" s="143" t="s">
        <v>16</v>
      </c>
      <c r="F129" s="142">
        <v>2</v>
      </c>
      <c r="G129" s="144">
        <v>816.12</v>
      </c>
      <c r="H129" s="144">
        <v>1051.32</v>
      </c>
      <c r="I129" s="144">
        <v>2102.64</v>
      </c>
      <c r="J129" s="145">
        <v>2.1387066571638804E-3</v>
      </c>
    </row>
    <row r="130" spans="1:10" ht="37.5" x14ac:dyDescent="0.35">
      <c r="A130" s="166" t="s">
        <v>2016</v>
      </c>
      <c r="B130" s="142" t="s">
        <v>1716</v>
      </c>
      <c r="C130" s="166" t="s">
        <v>58</v>
      </c>
      <c r="D130" s="166" t="s">
        <v>1717</v>
      </c>
      <c r="E130" s="143" t="s">
        <v>30</v>
      </c>
      <c r="F130" s="142">
        <v>2</v>
      </c>
      <c r="G130" s="144">
        <v>779.28</v>
      </c>
      <c r="H130" s="144">
        <v>1003.86</v>
      </c>
      <c r="I130" s="144">
        <v>2007.72</v>
      </c>
      <c r="J130" s="145">
        <v>2.0421584910974137E-3</v>
      </c>
    </row>
    <row r="131" spans="1:10" x14ac:dyDescent="0.35">
      <c r="A131" s="170" t="s">
        <v>391</v>
      </c>
      <c r="B131" s="170"/>
      <c r="C131" s="170"/>
      <c r="D131" s="170" t="s">
        <v>147</v>
      </c>
      <c r="E131" s="170"/>
      <c r="F131" s="139"/>
      <c r="G131" s="170"/>
      <c r="H131" s="170"/>
      <c r="I131" s="140">
        <v>14130.04</v>
      </c>
      <c r="J131" s="141">
        <v>1.4372413068329299E-2</v>
      </c>
    </row>
    <row r="132" spans="1:10" ht="62.5" x14ac:dyDescent="0.35">
      <c r="A132" s="166" t="s">
        <v>1737</v>
      </c>
      <c r="B132" s="142" t="s">
        <v>2017</v>
      </c>
      <c r="C132" s="166" t="s">
        <v>12</v>
      </c>
      <c r="D132" s="166" t="s">
        <v>1905</v>
      </c>
      <c r="E132" s="143" t="s">
        <v>16</v>
      </c>
      <c r="F132" s="142">
        <v>1</v>
      </c>
      <c r="G132" s="144">
        <v>803.82</v>
      </c>
      <c r="H132" s="144">
        <v>1035.48</v>
      </c>
      <c r="I132" s="144">
        <v>1035.48</v>
      </c>
      <c r="J132" s="145">
        <v>1.0532416245101657E-3</v>
      </c>
    </row>
    <row r="133" spans="1:10" ht="62.5" x14ac:dyDescent="0.35">
      <c r="A133" s="166" t="s">
        <v>2018</v>
      </c>
      <c r="B133" s="142" t="s">
        <v>1772</v>
      </c>
      <c r="C133" s="166" t="s">
        <v>12</v>
      </c>
      <c r="D133" s="166" t="s">
        <v>1773</v>
      </c>
      <c r="E133" s="143" t="s">
        <v>16</v>
      </c>
      <c r="F133" s="142">
        <v>2</v>
      </c>
      <c r="G133" s="144">
        <v>867.66</v>
      </c>
      <c r="H133" s="144">
        <v>1117.71</v>
      </c>
      <c r="I133" s="144">
        <v>2235.42</v>
      </c>
      <c r="J133" s="145">
        <v>2.2737642371291719E-3</v>
      </c>
    </row>
    <row r="134" spans="1:10" ht="37.5" x14ac:dyDescent="0.35">
      <c r="A134" s="166" t="s">
        <v>2019</v>
      </c>
      <c r="B134" s="142" t="s">
        <v>237</v>
      </c>
      <c r="C134" s="166" t="s">
        <v>58</v>
      </c>
      <c r="D134" s="166" t="s">
        <v>238</v>
      </c>
      <c r="E134" s="143" t="s">
        <v>31</v>
      </c>
      <c r="F134" s="142">
        <v>12.96</v>
      </c>
      <c r="G134" s="144">
        <v>314.5</v>
      </c>
      <c r="H134" s="144">
        <v>405.13</v>
      </c>
      <c r="I134" s="144">
        <v>5250.48</v>
      </c>
      <c r="J134" s="145">
        <v>5.3405416663365153E-3</v>
      </c>
    </row>
    <row r="135" spans="1:10" ht="50" x14ac:dyDescent="0.35">
      <c r="A135" s="166" t="s">
        <v>2020</v>
      </c>
      <c r="B135" s="142" t="s">
        <v>235</v>
      </c>
      <c r="C135" s="166" t="s">
        <v>12</v>
      </c>
      <c r="D135" s="166" t="s">
        <v>236</v>
      </c>
      <c r="E135" s="143" t="s">
        <v>31</v>
      </c>
      <c r="F135" s="142">
        <v>3.84</v>
      </c>
      <c r="G135" s="144">
        <v>789.18</v>
      </c>
      <c r="H135" s="144">
        <v>1016.62</v>
      </c>
      <c r="I135" s="144">
        <v>3903.82</v>
      </c>
      <c r="J135" s="145">
        <v>3.9707823604466291E-3</v>
      </c>
    </row>
    <row r="136" spans="1:10" x14ac:dyDescent="0.35">
      <c r="A136" s="166" t="s">
        <v>2021</v>
      </c>
      <c r="B136" s="142" t="s">
        <v>1775</v>
      </c>
      <c r="C136" s="166" t="s">
        <v>17</v>
      </c>
      <c r="D136" s="166" t="s">
        <v>1776</v>
      </c>
      <c r="E136" s="143" t="s">
        <v>31</v>
      </c>
      <c r="F136" s="142">
        <v>3.84</v>
      </c>
      <c r="G136" s="144">
        <v>344.65</v>
      </c>
      <c r="H136" s="144">
        <v>443.97</v>
      </c>
      <c r="I136" s="144">
        <v>1704.84</v>
      </c>
      <c r="J136" s="145">
        <v>1.7340831799068173E-3</v>
      </c>
    </row>
    <row r="137" spans="1:10" x14ac:dyDescent="0.35">
      <c r="A137" s="170" t="s">
        <v>392</v>
      </c>
      <c r="B137" s="170"/>
      <c r="C137" s="170"/>
      <c r="D137" s="170" t="s">
        <v>149</v>
      </c>
      <c r="E137" s="170"/>
      <c r="F137" s="139"/>
      <c r="G137" s="170"/>
      <c r="H137" s="170"/>
      <c r="I137" s="140">
        <v>44098.82</v>
      </c>
      <c r="J137" s="141">
        <v>4.4855248595609173E-2</v>
      </c>
    </row>
    <row r="138" spans="1:10" x14ac:dyDescent="0.35">
      <c r="A138" s="170" t="s">
        <v>1740</v>
      </c>
      <c r="B138" s="170"/>
      <c r="C138" s="170"/>
      <c r="D138" s="170" t="s">
        <v>154</v>
      </c>
      <c r="E138" s="170"/>
      <c r="F138" s="139"/>
      <c r="G138" s="170"/>
      <c r="H138" s="170"/>
      <c r="I138" s="140">
        <v>35604.58</v>
      </c>
      <c r="J138" s="141">
        <v>3.6215306600998726E-2</v>
      </c>
    </row>
    <row r="139" spans="1:10" x14ac:dyDescent="0.35">
      <c r="A139" s="166" t="s">
        <v>1832</v>
      </c>
      <c r="B139" s="142" t="s">
        <v>239</v>
      </c>
      <c r="C139" s="166" t="s">
        <v>17</v>
      </c>
      <c r="D139" s="166" t="s">
        <v>240</v>
      </c>
      <c r="E139" s="143" t="s">
        <v>31</v>
      </c>
      <c r="F139" s="142">
        <v>288.39999999999998</v>
      </c>
      <c r="G139" s="144">
        <v>11.56</v>
      </c>
      <c r="H139" s="144">
        <v>14.89</v>
      </c>
      <c r="I139" s="144">
        <v>4294.2700000000004</v>
      </c>
      <c r="J139" s="145">
        <v>4.3679297628976604E-3</v>
      </c>
    </row>
    <row r="140" spans="1:10" x14ac:dyDescent="0.35">
      <c r="A140" s="166" t="s">
        <v>1833</v>
      </c>
      <c r="B140" s="142" t="s">
        <v>241</v>
      </c>
      <c r="C140" s="166" t="s">
        <v>17</v>
      </c>
      <c r="D140" s="166" t="s">
        <v>242</v>
      </c>
      <c r="E140" s="143" t="s">
        <v>31</v>
      </c>
      <c r="F140" s="142">
        <v>288.39999999999998</v>
      </c>
      <c r="G140" s="144">
        <v>47.3</v>
      </c>
      <c r="H140" s="144">
        <v>60.93</v>
      </c>
      <c r="I140" s="144">
        <v>17572.21</v>
      </c>
      <c r="J140" s="145">
        <v>1.7873626730244698E-2</v>
      </c>
    </row>
    <row r="141" spans="1:10" ht="50" x14ac:dyDescent="0.35">
      <c r="A141" s="166" t="s">
        <v>1834</v>
      </c>
      <c r="B141" s="142" t="s">
        <v>247</v>
      </c>
      <c r="C141" s="166" t="s">
        <v>12</v>
      </c>
      <c r="D141" s="166" t="s">
        <v>248</v>
      </c>
      <c r="E141" s="143" t="s">
        <v>31</v>
      </c>
      <c r="F141" s="142">
        <v>148.82</v>
      </c>
      <c r="G141" s="144">
        <v>66.94</v>
      </c>
      <c r="H141" s="144">
        <v>86.23</v>
      </c>
      <c r="I141" s="144">
        <v>12832.74</v>
      </c>
      <c r="J141" s="145">
        <v>1.3052860436238831E-2</v>
      </c>
    </row>
    <row r="142" spans="1:10" ht="50" x14ac:dyDescent="0.35">
      <c r="A142" s="166" t="s">
        <v>1835</v>
      </c>
      <c r="B142" s="142" t="s">
        <v>245</v>
      </c>
      <c r="C142" s="166" t="s">
        <v>12</v>
      </c>
      <c r="D142" s="166" t="s">
        <v>246</v>
      </c>
      <c r="E142" s="143" t="s">
        <v>31</v>
      </c>
      <c r="F142" s="142">
        <v>10.1</v>
      </c>
      <c r="G142" s="144">
        <v>69.59</v>
      </c>
      <c r="H142" s="144">
        <v>89.64</v>
      </c>
      <c r="I142" s="144">
        <v>905.36</v>
      </c>
      <c r="J142" s="145">
        <v>9.2088967161753365E-4</v>
      </c>
    </row>
    <row r="143" spans="1:10" x14ac:dyDescent="0.35">
      <c r="A143" s="170" t="s">
        <v>1741</v>
      </c>
      <c r="B143" s="170"/>
      <c r="C143" s="170"/>
      <c r="D143" s="170" t="s">
        <v>163</v>
      </c>
      <c r="E143" s="170"/>
      <c r="F143" s="139"/>
      <c r="G143" s="170"/>
      <c r="H143" s="170"/>
      <c r="I143" s="140">
        <v>8494.24</v>
      </c>
      <c r="J143" s="141">
        <v>8.6399419946104512E-3</v>
      </c>
    </row>
    <row r="144" spans="1:10" ht="50" x14ac:dyDescent="0.35">
      <c r="A144" s="166" t="s">
        <v>1836</v>
      </c>
      <c r="B144" s="142" t="s">
        <v>251</v>
      </c>
      <c r="C144" s="166" t="s">
        <v>12</v>
      </c>
      <c r="D144" s="166" t="s">
        <v>252</v>
      </c>
      <c r="E144" s="143" t="s">
        <v>31</v>
      </c>
      <c r="F144" s="142">
        <v>57.54</v>
      </c>
      <c r="G144" s="144">
        <v>57.12</v>
      </c>
      <c r="H144" s="144">
        <v>73.58</v>
      </c>
      <c r="I144" s="144">
        <v>4233.79</v>
      </c>
      <c r="J144" s="145">
        <v>4.3064123473508858E-3</v>
      </c>
    </row>
    <row r="145" spans="1:10" ht="37.5" x14ac:dyDescent="0.35">
      <c r="A145" s="166" t="s">
        <v>1837</v>
      </c>
      <c r="B145" s="142" t="s">
        <v>253</v>
      </c>
      <c r="C145" s="166" t="s">
        <v>12</v>
      </c>
      <c r="D145" s="166" t="s">
        <v>254</v>
      </c>
      <c r="E145" s="143" t="s">
        <v>31</v>
      </c>
      <c r="F145" s="142">
        <v>57.54</v>
      </c>
      <c r="G145" s="144">
        <v>55.13</v>
      </c>
      <c r="H145" s="144">
        <v>71.010000000000005</v>
      </c>
      <c r="I145" s="144">
        <v>4085.91</v>
      </c>
      <c r="J145" s="145">
        <v>4.1559957565595971E-3</v>
      </c>
    </row>
    <row r="146" spans="1:10" ht="25" x14ac:dyDescent="0.35">
      <c r="A146" s="166" t="s">
        <v>1838</v>
      </c>
      <c r="B146" s="142" t="s">
        <v>255</v>
      </c>
      <c r="C146" s="166" t="s">
        <v>12</v>
      </c>
      <c r="D146" s="166" t="s">
        <v>256</v>
      </c>
      <c r="E146" s="143" t="s">
        <v>43</v>
      </c>
      <c r="F146" s="142">
        <v>17.350000000000001</v>
      </c>
      <c r="G146" s="144">
        <v>7.81</v>
      </c>
      <c r="H146" s="144">
        <v>10.06</v>
      </c>
      <c r="I146" s="144">
        <v>174.54</v>
      </c>
      <c r="J146" s="145">
        <v>1.7753389069996941E-4</v>
      </c>
    </row>
    <row r="147" spans="1:10" x14ac:dyDescent="0.35">
      <c r="A147" s="170" t="s">
        <v>393</v>
      </c>
      <c r="B147" s="170"/>
      <c r="C147" s="170"/>
      <c r="D147" s="170" t="s">
        <v>148</v>
      </c>
      <c r="E147" s="170"/>
      <c r="F147" s="139"/>
      <c r="G147" s="170"/>
      <c r="H147" s="170"/>
      <c r="I147" s="140">
        <v>2318.0300000000002</v>
      </c>
      <c r="J147" s="141">
        <v>2.3577912493368291E-3</v>
      </c>
    </row>
    <row r="148" spans="1:10" x14ac:dyDescent="0.35">
      <c r="A148" s="170" t="s">
        <v>1742</v>
      </c>
      <c r="B148" s="170"/>
      <c r="C148" s="170"/>
      <c r="D148" s="170" t="s">
        <v>154</v>
      </c>
      <c r="E148" s="170"/>
      <c r="F148" s="139"/>
      <c r="G148" s="170"/>
      <c r="H148" s="170"/>
      <c r="I148" s="140">
        <v>2068.6799999999998</v>
      </c>
      <c r="J148" s="141">
        <v>2.1041641401009096E-3</v>
      </c>
    </row>
    <row r="149" spans="1:10" ht="25" x14ac:dyDescent="0.35">
      <c r="A149" s="166" t="s">
        <v>1743</v>
      </c>
      <c r="B149" s="142" t="s">
        <v>155</v>
      </c>
      <c r="C149" s="166" t="s">
        <v>12</v>
      </c>
      <c r="D149" s="166" t="s">
        <v>156</v>
      </c>
      <c r="E149" s="143" t="s">
        <v>31</v>
      </c>
      <c r="F149" s="142">
        <v>68.75</v>
      </c>
      <c r="G149" s="144">
        <v>9.23</v>
      </c>
      <c r="H149" s="144">
        <v>11.89</v>
      </c>
      <c r="I149" s="144">
        <v>817.43</v>
      </c>
      <c r="J149" s="145">
        <v>8.3145140526455833E-4</v>
      </c>
    </row>
    <row r="150" spans="1:10" ht="25" x14ac:dyDescent="0.35">
      <c r="A150" s="166" t="s">
        <v>1744</v>
      </c>
      <c r="B150" s="142" t="s">
        <v>157</v>
      </c>
      <c r="C150" s="166" t="s">
        <v>12</v>
      </c>
      <c r="D150" s="166" t="s">
        <v>158</v>
      </c>
      <c r="E150" s="143" t="s">
        <v>31</v>
      </c>
      <c r="F150" s="142">
        <v>68.75</v>
      </c>
      <c r="G150" s="144">
        <v>14.13</v>
      </c>
      <c r="H150" s="144">
        <v>18.2</v>
      </c>
      <c r="I150" s="144">
        <v>1251.25</v>
      </c>
      <c r="J150" s="145">
        <v>1.2727127348363511E-3</v>
      </c>
    </row>
    <row r="151" spans="1:10" x14ac:dyDescent="0.35">
      <c r="A151" s="170" t="s">
        <v>1745</v>
      </c>
      <c r="B151" s="170"/>
      <c r="C151" s="170"/>
      <c r="D151" s="170" t="s">
        <v>147</v>
      </c>
      <c r="E151" s="170"/>
      <c r="F151" s="139"/>
      <c r="G151" s="170"/>
      <c r="H151" s="170"/>
      <c r="I151" s="140">
        <v>249.35</v>
      </c>
      <c r="J151" s="141">
        <v>2.5362710923591944E-4</v>
      </c>
    </row>
    <row r="152" spans="1:10" ht="25" x14ac:dyDescent="0.35">
      <c r="A152" s="166" t="s">
        <v>1746</v>
      </c>
      <c r="B152" s="142" t="s">
        <v>150</v>
      </c>
      <c r="C152" s="166" t="s">
        <v>12</v>
      </c>
      <c r="D152" s="166" t="s">
        <v>151</v>
      </c>
      <c r="E152" s="143" t="s">
        <v>31</v>
      </c>
      <c r="F152" s="142">
        <v>10.92</v>
      </c>
      <c r="G152" s="144">
        <v>12.89</v>
      </c>
      <c r="H152" s="144">
        <v>16.600000000000001</v>
      </c>
      <c r="I152" s="144">
        <v>181.27</v>
      </c>
      <c r="J152" s="145">
        <v>1.8437933062440392E-4</v>
      </c>
    </row>
    <row r="153" spans="1:10" ht="37.5" x14ac:dyDescent="0.35">
      <c r="A153" s="166" t="s">
        <v>1747</v>
      </c>
      <c r="B153" s="142" t="s">
        <v>152</v>
      </c>
      <c r="C153" s="166" t="s">
        <v>12</v>
      </c>
      <c r="D153" s="166" t="s">
        <v>153</v>
      </c>
      <c r="E153" s="143" t="s">
        <v>31</v>
      </c>
      <c r="F153" s="142">
        <v>2.2999999999999998</v>
      </c>
      <c r="G153" s="144">
        <v>22.98</v>
      </c>
      <c r="H153" s="144">
        <v>29.6</v>
      </c>
      <c r="I153" s="144">
        <v>68.08</v>
      </c>
      <c r="J153" s="145">
        <v>6.9247778611515522E-5</v>
      </c>
    </row>
    <row r="154" spans="1:10" x14ac:dyDescent="0.35">
      <c r="A154" s="170" t="s">
        <v>394</v>
      </c>
      <c r="B154" s="170"/>
      <c r="C154" s="170"/>
      <c r="D154" s="170" t="s">
        <v>164</v>
      </c>
      <c r="E154" s="170"/>
      <c r="F154" s="139"/>
      <c r="G154" s="170"/>
      <c r="H154" s="170"/>
      <c r="I154" s="140">
        <v>19390.509999999998</v>
      </c>
      <c r="J154" s="141">
        <v>1.972311609348381E-2</v>
      </c>
    </row>
    <row r="155" spans="1:10" ht="37.5" x14ac:dyDescent="0.35">
      <c r="A155" s="166" t="s">
        <v>1748</v>
      </c>
      <c r="B155" s="142" t="s">
        <v>40</v>
      </c>
      <c r="C155" s="166" t="s">
        <v>12</v>
      </c>
      <c r="D155" s="166" t="s">
        <v>257</v>
      </c>
      <c r="E155" s="143" t="s">
        <v>36</v>
      </c>
      <c r="F155" s="142">
        <v>4.51</v>
      </c>
      <c r="G155" s="144">
        <v>869.07</v>
      </c>
      <c r="H155" s="144">
        <v>1119.53</v>
      </c>
      <c r="I155" s="144">
        <v>5049.08</v>
      </c>
      <c r="J155" s="145">
        <v>5.1356870451208982E-3</v>
      </c>
    </row>
    <row r="156" spans="1:10" x14ac:dyDescent="0.35">
      <c r="A156" s="166" t="s">
        <v>2022</v>
      </c>
      <c r="B156" s="142" t="s">
        <v>165</v>
      </c>
      <c r="C156" s="166" t="s">
        <v>17</v>
      </c>
      <c r="D156" s="166" t="s">
        <v>166</v>
      </c>
      <c r="E156" s="143" t="s">
        <v>36</v>
      </c>
      <c r="F156" s="142">
        <v>16.239999999999998</v>
      </c>
      <c r="G156" s="144">
        <v>133.13999999999999</v>
      </c>
      <c r="H156" s="144">
        <v>171.51</v>
      </c>
      <c r="I156" s="144">
        <v>2785.32</v>
      </c>
      <c r="J156" s="145">
        <v>2.8330966909845242E-3</v>
      </c>
    </row>
    <row r="157" spans="1:10" ht="37.5" x14ac:dyDescent="0.35">
      <c r="A157" s="166" t="s">
        <v>2023</v>
      </c>
      <c r="B157" s="142" t="s">
        <v>1994</v>
      </c>
      <c r="C157" s="166" t="s">
        <v>12</v>
      </c>
      <c r="D157" s="166" t="s">
        <v>1956</v>
      </c>
      <c r="E157" s="143" t="s">
        <v>36</v>
      </c>
      <c r="F157" s="142">
        <v>13.54</v>
      </c>
      <c r="G157" s="144">
        <v>662.54</v>
      </c>
      <c r="H157" s="144">
        <v>853.48</v>
      </c>
      <c r="I157" s="144">
        <v>11556.11</v>
      </c>
      <c r="J157" s="145">
        <v>1.1754332357378387E-2</v>
      </c>
    </row>
    <row r="158" spans="1:10" x14ac:dyDescent="0.35">
      <c r="A158" s="170" t="s">
        <v>395</v>
      </c>
      <c r="B158" s="170"/>
      <c r="C158" s="170"/>
      <c r="D158" s="170" t="s">
        <v>1839</v>
      </c>
      <c r="E158" s="170"/>
      <c r="F158" s="139"/>
      <c r="G158" s="170"/>
      <c r="H158" s="170"/>
      <c r="I158" s="140">
        <v>340669.59</v>
      </c>
      <c r="J158" s="141">
        <v>0.34651310734423857</v>
      </c>
    </row>
    <row r="159" spans="1:10" x14ac:dyDescent="0.35">
      <c r="A159" s="170" t="s">
        <v>79</v>
      </c>
      <c r="B159" s="170"/>
      <c r="C159" s="170"/>
      <c r="D159" s="170" t="s">
        <v>1722</v>
      </c>
      <c r="E159" s="170"/>
      <c r="F159" s="139"/>
      <c r="G159" s="170"/>
      <c r="H159" s="170"/>
      <c r="I159" s="140">
        <v>307.95999999999998</v>
      </c>
      <c r="J159" s="141">
        <v>3.1324244860755462E-4</v>
      </c>
    </row>
    <row r="160" spans="1:10" x14ac:dyDescent="0.35">
      <c r="A160" s="166" t="s">
        <v>1749</v>
      </c>
      <c r="B160" s="142" t="s">
        <v>857</v>
      </c>
      <c r="C160" s="166" t="s">
        <v>17</v>
      </c>
      <c r="D160" s="166" t="s">
        <v>858</v>
      </c>
      <c r="E160" s="143" t="s">
        <v>36</v>
      </c>
      <c r="F160" s="142">
        <v>3.05</v>
      </c>
      <c r="G160" s="144">
        <v>71.84</v>
      </c>
      <c r="H160" s="144">
        <v>92.54</v>
      </c>
      <c r="I160" s="144">
        <v>282.24</v>
      </c>
      <c r="J160" s="145">
        <v>2.8708127255161779E-4</v>
      </c>
    </row>
    <row r="161" spans="1:10" x14ac:dyDescent="0.35">
      <c r="A161" s="166" t="s">
        <v>1750</v>
      </c>
      <c r="B161" s="142" t="s">
        <v>165</v>
      </c>
      <c r="C161" s="166" t="s">
        <v>17</v>
      </c>
      <c r="D161" s="166" t="s">
        <v>166</v>
      </c>
      <c r="E161" s="143" t="s">
        <v>36</v>
      </c>
      <c r="F161" s="142">
        <v>0.15</v>
      </c>
      <c r="G161" s="144">
        <v>133.13999999999999</v>
      </c>
      <c r="H161" s="144">
        <v>171.51</v>
      </c>
      <c r="I161" s="144">
        <v>25.72</v>
      </c>
      <c r="J161" s="145">
        <v>2.6161176055936826E-5</v>
      </c>
    </row>
    <row r="162" spans="1:10" x14ac:dyDescent="0.35">
      <c r="A162" s="170" t="s">
        <v>82</v>
      </c>
      <c r="B162" s="170"/>
      <c r="C162" s="170"/>
      <c r="D162" s="170" t="s">
        <v>1723</v>
      </c>
      <c r="E162" s="170"/>
      <c r="F162" s="139"/>
      <c r="G162" s="170"/>
      <c r="H162" s="170"/>
      <c r="I162" s="140">
        <v>14052.07</v>
      </c>
      <c r="J162" s="141">
        <v>1.4293105646203274E-2</v>
      </c>
    </row>
    <row r="163" spans="1:10" x14ac:dyDescent="0.35">
      <c r="A163" s="166" t="s">
        <v>1751</v>
      </c>
      <c r="B163" s="142" t="s">
        <v>1754</v>
      </c>
      <c r="C163" s="166" t="s">
        <v>17</v>
      </c>
      <c r="D163" s="166" t="s">
        <v>1755</v>
      </c>
      <c r="E163" s="143" t="s">
        <v>36</v>
      </c>
      <c r="F163" s="142">
        <v>2.15</v>
      </c>
      <c r="G163" s="144">
        <v>807.36</v>
      </c>
      <c r="H163" s="144">
        <v>1040.04</v>
      </c>
      <c r="I163" s="144">
        <v>2236.08</v>
      </c>
      <c r="J163" s="145">
        <v>2.2744355581321624E-3</v>
      </c>
    </row>
    <row r="164" spans="1:10" ht="25" x14ac:dyDescent="0.35">
      <c r="A164" s="166" t="s">
        <v>1752</v>
      </c>
      <c r="B164" s="142" t="s">
        <v>1944</v>
      </c>
      <c r="C164" s="166" t="s">
        <v>12</v>
      </c>
      <c r="D164" s="166" t="s">
        <v>1945</v>
      </c>
      <c r="E164" s="143" t="s">
        <v>421</v>
      </c>
      <c r="F164" s="142">
        <v>61.8</v>
      </c>
      <c r="G164" s="144">
        <v>16.04</v>
      </c>
      <c r="H164" s="144">
        <v>20.66</v>
      </c>
      <c r="I164" s="144">
        <v>1276.78</v>
      </c>
      <c r="J164" s="145">
        <v>1.2986806518156696E-3</v>
      </c>
    </row>
    <row r="165" spans="1:10" ht="25" x14ac:dyDescent="0.35">
      <c r="A165" s="166" t="s">
        <v>1753</v>
      </c>
      <c r="B165" s="142" t="s">
        <v>1801</v>
      </c>
      <c r="C165" s="166" t="s">
        <v>12</v>
      </c>
      <c r="D165" s="166" t="s">
        <v>1802</v>
      </c>
      <c r="E165" s="143" t="s">
        <v>421</v>
      </c>
      <c r="F165" s="142">
        <v>96.3</v>
      </c>
      <c r="G165" s="144">
        <v>14.43</v>
      </c>
      <c r="H165" s="144">
        <v>18.579999999999998</v>
      </c>
      <c r="I165" s="144">
        <v>1789.25</v>
      </c>
      <c r="J165" s="145">
        <v>1.8199410675771759E-3</v>
      </c>
    </row>
    <row r="166" spans="1:10" ht="25" x14ac:dyDescent="0.35">
      <c r="A166" s="166" t="s">
        <v>2024</v>
      </c>
      <c r="B166" s="142" t="s">
        <v>1805</v>
      </c>
      <c r="C166" s="166" t="s">
        <v>12</v>
      </c>
      <c r="D166" s="166" t="s">
        <v>1806</v>
      </c>
      <c r="E166" s="143" t="s">
        <v>421</v>
      </c>
      <c r="F166" s="142">
        <v>34.6</v>
      </c>
      <c r="G166" s="144">
        <v>17.8</v>
      </c>
      <c r="H166" s="144">
        <v>22.92</v>
      </c>
      <c r="I166" s="144">
        <v>793.03</v>
      </c>
      <c r="J166" s="145">
        <v>8.0663287121460268E-4</v>
      </c>
    </row>
    <row r="167" spans="1:10" ht="37.5" x14ac:dyDescent="0.35">
      <c r="A167" s="166" t="s">
        <v>2025</v>
      </c>
      <c r="B167" s="142" t="s">
        <v>1946</v>
      </c>
      <c r="C167" s="166" t="s">
        <v>12</v>
      </c>
      <c r="D167" s="166" t="s">
        <v>1947</v>
      </c>
      <c r="E167" s="143" t="s">
        <v>36</v>
      </c>
      <c r="F167" s="142">
        <v>2.9</v>
      </c>
      <c r="G167" s="144">
        <v>885.21</v>
      </c>
      <c r="H167" s="144">
        <v>1140.32</v>
      </c>
      <c r="I167" s="144">
        <v>3306.92</v>
      </c>
      <c r="J167" s="145">
        <v>3.3636437139540672E-3</v>
      </c>
    </row>
    <row r="168" spans="1:10" ht="37.5" x14ac:dyDescent="0.35">
      <c r="A168" s="166" t="s">
        <v>2026</v>
      </c>
      <c r="B168" s="142" t="s">
        <v>1808</v>
      </c>
      <c r="C168" s="166" t="s">
        <v>12</v>
      </c>
      <c r="D168" s="166" t="s">
        <v>1809</v>
      </c>
      <c r="E168" s="143" t="s">
        <v>31</v>
      </c>
      <c r="F168" s="142">
        <v>8.66</v>
      </c>
      <c r="G168" s="144">
        <v>127.32</v>
      </c>
      <c r="H168" s="144">
        <v>164.01</v>
      </c>
      <c r="I168" s="144">
        <v>1420.32</v>
      </c>
      <c r="J168" s="145">
        <v>1.4446827984357772E-3</v>
      </c>
    </row>
    <row r="169" spans="1:10" x14ac:dyDescent="0.35">
      <c r="A169" s="166" t="s">
        <v>2027</v>
      </c>
      <c r="B169" s="142" t="s">
        <v>1948</v>
      </c>
      <c r="C169" s="166" t="s">
        <v>17</v>
      </c>
      <c r="D169" s="166" t="s">
        <v>1949</v>
      </c>
      <c r="E169" s="143" t="s">
        <v>31</v>
      </c>
      <c r="F169" s="142">
        <v>34.619999999999997</v>
      </c>
      <c r="G169" s="144">
        <v>72.42</v>
      </c>
      <c r="H169" s="144">
        <v>93.29</v>
      </c>
      <c r="I169" s="144">
        <v>3229.69</v>
      </c>
      <c r="J169" s="145">
        <v>3.2850889850738183E-3</v>
      </c>
    </row>
    <row r="170" spans="1:10" x14ac:dyDescent="0.35">
      <c r="A170" s="170" t="s">
        <v>85</v>
      </c>
      <c r="B170" s="170"/>
      <c r="C170" s="170"/>
      <c r="D170" s="170" t="s">
        <v>2028</v>
      </c>
      <c r="E170" s="170"/>
      <c r="F170" s="139"/>
      <c r="G170" s="170"/>
      <c r="H170" s="170"/>
      <c r="I170" s="140">
        <v>105216.83</v>
      </c>
      <c r="J170" s="141">
        <v>0.10702161795013902</v>
      </c>
    </row>
    <row r="171" spans="1:10" x14ac:dyDescent="0.35">
      <c r="A171" s="166" t="s">
        <v>1756</v>
      </c>
      <c r="B171" s="142" t="s">
        <v>1754</v>
      </c>
      <c r="C171" s="166" t="s">
        <v>17</v>
      </c>
      <c r="D171" s="166" t="s">
        <v>1755</v>
      </c>
      <c r="E171" s="143" t="s">
        <v>36</v>
      </c>
      <c r="F171" s="142">
        <v>68.489999999999995</v>
      </c>
      <c r="G171" s="144">
        <v>807.36</v>
      </c>
      <c r="H171" s="144">
        <v>1040.04</v>
      </c>
      <c r="I171" s="144">
        <v>71232.33</v>
      </c>
      <c r="J171" s="145">
        <v>7.2454180637814558E-2</v>
      </c>
    </row>
    <row r="172" spans="1:10" ht="25" x14ac:dyDescent="0.35">
      <c r="A172" s="166" t="s">
        <v>1757</v>
      </c>
      <c r="B172" s="142" t="s">
        <v>1944</v>
      </c>
      <c r="C172" s="166" t="s">
        <v>12</v>
      </c>
      <c r="D172" s="166" t="s">
        <v>1945</v>
      </c>
      <c r="E172" s="143" t="s">
        <v>421</v>
      </c>
      <c r="F172" s="142">
        <v>147.1</v>
      </c>
      <c r="G172" s="144">
        <v>16.04</v>
      </c>
      <c r="H172" s="144">
        <v>20.66</v>
      </c>
      <c r="I172" s="144">
        <v>3039.08</v>
      </c>
      <c r="J172" s="145">
        <v>3.0912094451040627E-3</v>
      </c>
    </row>
    <row r="173" spans="1:10" ht="25" x14ac:dyDescent="0.35">
      <c r="A173" s="166" t="s">
        <v>1760</v>
      </c>
      <c r="B173" s="142" t="s">
        <v>1805</v>
      </c>
      <c r="C173" s="166" t="s">
        <v>12</v>
      </c>
      <c r="D173" s="166" t="s">
        <v>1806</v>
      </c>
      <c r="E173" s="143" t="s">
        <v>421</v>
      </c>
      <c r="F173" s="142">
        <v>69.099999999999994</v>
      </c>
      <c r="G173" s="144">
        <v>17.8</v>
      </c>
      <c r="H173" s="144">
        <v>22.92</v>
      </c>
      <c r="I173" s="144">
        <v>1583.77</v>
      </c>
      <c r="J173" s="145">
        <v>1.6109364619794348E-3</v>
      </c>
    </row>
    <row r="174" spans="1:10" ht="37.5" x14ac:dyDescent="0.35">
      <c r="A174" s="166" t="s">
        <v>1761</v>
      </c>
      <c r="B174" s="142" t="s">
        <v>1946</v>
      </c>
      <c r="C174" s="166" t="s">
        <v>12</v>
      </c>
      <c r="D174" s="166" t="s">
        <v>1947</v>
      </c>
      <c r="E174" s="143" t="s">
        <v>36</v>
      </c>
      <c r="F174" s="142">
        <v>11.89</v>
      </c>
      <c r="G174" s="144">
        <v>885.21</v>
      </c>
      <c r="H174" s="144">
        <v>1140.32</v>
      </c>
      <c r="I174" s="144">
        <v>13558.4</v>
      </c>
      <c r="J174" s="145">
        <v>1.3790967707496651E-2</v>
      </c>
    </row>
    <row r="175" spans="1:10" ht="37.5" x14ac:dyDescent="0.35">
      <c r="A175" s="166" t="s">
        <v>2029</v>
      </c>
      <c r="B175" s="142" t="s">
        <v>1758</v>
      </c>
      <c r="C175" s="166" t="s">
        <v>12</v>
      </c>
      <c r="D175" s="166" t="s">
        <v>1759</v>
      </c>
      <c r="E175" s="143" t="s">
        <v>421</v>
      </c>
      <c r="F175" s="142">
        <v>441.4</v>
      </c>
      <c r="G175" s="144">
        <v>13</v>
      </c>
      <c r="H175" s="144">
        <v>16.739999999999998</v>
      </c>
      <c r="I175" s="144">
        <v>7389.03</v>
      </c>
      <c r="J175" s="145">
        <v>7.515774288981294E-3</v>
      </c>
    </row>
    <row r="176" spans="1:10" ht="37.5" x14ac:dyDescent="0.35">
      <c r="A176" s="166" t="s">
        <v>2029</v>
      </c>
      <c r="B176" s="142" t="s">
        <v>1762</v>
      </c>
      <c r="C176" s="166" t="s">
        <v>12</v>
      </c>
      <c r="D176" s="166" t="s">
        <v>1763</v>
      </c>
      <c r="E176" s="143" t="s">
        <v>421</v>
      </c>
      <c r="F176" s="142">
        <v>157.4</v>
      </c>
      <c r="G176" s="144">
        <v>14.98</v>
      </c>
      <c r="H176" s="144">
        <v>19.29</v>
      </c>
      <c r="I176" s="144">
        <v>3036.24</v>
      </c>
      <c r="J176" s="145">
        <v>3.0883207304851332E-3</v>
      </c>
    </row>
    <row r="177" spans="1:10" ht="37.5" x14ac:dyDescent="0.35">
      <c r="A177" s="166" t="s">
        <v>2030</v>
      </c>
      <c r="B177" s="142" t="s">
        <v>1952</v>
      </c>
      <c r="C177" s="166" t="s">
        <v>12</v>
      </c>
      <c r="D177" s="166" t="s">
        <v>1953</v>
      </c>
      <c r="E177" s="143" t="s">
        <v>31</v>
      </c>
      <c r="F177" s="142">
        <v>19.760000000000002</v>
      </c>
      <c r="G177" s="144">
        <v>101.18</v>
      </c>
      <c r="H177" s="144">
        <v>130.34</v>
      </c>
      <c r="I177" s="144">
        <v>2575.5100000000002</v>
      </c>
      <c r="J177" s="145">
        <v>2.6196878127459507E-3</v>
      </c>
    </row>
    <row r="178" spans="1:10" ht="37.5" x14ac:dyDescent="0.35">
      <c r="A178" s="166" t="s">
        <v>2031</v>
      </c>
      <c r="B178" s="142" t="s">
        <v>1954</v>
      </c>
      <c r="C178" s="166" t="s">
        <v>12</v>
      </c>
      <c r="D178" s="166" t="s">
        <v>1955</v>
      </c>
      <c r="E178" s="143" t="s">
        <v>31</v>
      </c>
      <c r="F178" s="142">
        <v>15.45</v>
      </c>
      <c r="G178" s="144">
        <v>140.81</v>
      </c>
      <c r="H178" s="144">
        <v>181.39</v>
      </c>
      <c r="I178" s="144">
        <v>2802.47</v>
      </c>
      <c r="J178" s="145">
        <v>2.8505408655319312E-3</v>
      </c>
    </row>
    <row r="179" spans="1:10" x14ac:dyDescent="0.35">
      <c r="A179" s="170" t="s">
        <v>88</v>
      </c>
      <c r="B179" s="170"/>
      <c r="C179" s="170"/>
      <c r="D179" s="170" t="s">
        <v>1725</v>
      </c>
      <c r="E179" s="170"/>
      <c r="F179" s="139"/>
      <c r="G179" s="170"/>
      <c r="H179" s="170"/>
      <c r="I179" s="140">
        <v>21666.400000000001</v>
      </c>
      <c r="J179" s="141">
        <v>2.2038044513932722E-2</v>
      </c>
    </row>
    <row r="180" spans="1:10" ht="37.5" x14ac:dyDescent="0.35">
      <c r="A180" s="166" t="s">
        <v>1764</v>
      </c>
      <c r="B180" s="142" t="s">
        <v>1727</v>
      </c>
      <c r="C180" s="166" t="s">
        <v>12</v>
      </c>
      <c r="D180" s="166" t="s">
        <v>1728</v>
      </c>
      <c r="E180" s="143" t="s">
        <v>31</v>
      </c>
      <c r="F180" s="142">
        <v>204.4</v>
      </c>
      <c r="G180" s="144">
        <v>82.29</v>
      </c>
      <c r="H180" s="144">
        <v>106</v>
      </c>
      <c r="I180" s="144">
        <v>21666.400000000001</v>
      </c>
      <c r="J180" s="145">
        <v>2.2038044513932722E-2</v>
      </c>
    </row>
    <row r="181" spans="1:10" x14ac:dyDescent="0.35">
      <c r="A181" s="170" t="s">
        <v>91</v>
      </c>
      <c r="B181" s="170"/>
      <c r="C181" s="170"/>
      <c r="D181" s="170" t="s">
        <v>168</v>
      </c>
      <c r="E181" s="170"/>
      <c r="F181" s="139"/>
      <c r="G181" s="170"/>
      <c r="H181" s="170"/>
      <c r="I181" s="140">
        <v>56213.14</v>
      </c>
      <c r="J181" s="141">
        <v>5.7177365948562389E-2</v>
      </c>
    </row>
    <row r="182" spans="1:10" ht="43" customHeight="1" x14ac:dyDescent="0.35">
      <c r="A182" s="166" t="s">
        <v>1765</v>
      </c>
      <c r="B182" s="142" t="s">
        <v>1733</v>
      </c>
      <c r="C182" s="166" t="s">
        <v>12</v>
      </c>
      <c r="D182" s="166" t="s">
        <v>1734</v>
      </c>
      <c r="E182" s="143" t="s">
        <v>16</v>
      </c>
      <c r="F182" s="142">
        <v>3</v>
      </c>
      <c r="G182" s="144">
        <v>1225.82</v>
      </c>
      <c r="H182" s="144">
        <v>1579.1</v>
      </c>
      <c r="I182" s="144">
        <v>4737.3</v>
      </c>
      <c r="J182" s="145">
        <v>4.8185590719202771E-3</v>
      </c>
    </row>
    <row r="183" spans="1:10" ht="50" x14ac:dyDescent="0.35">
      <c r="A183" s="166" t="s">
        <v>1766</v>
      </c>
      <c r="B183" s="142" t="s">
        <v>2005</v>
      </c>
      <c r="C183" s="166" t="s">
        <v>12</v>
      </c>
      <c r="D183" s="166" t="s">
        <v>1767</v>
      </c>
      <c r="E183" s="143" t="s">
        <v>31</v>
      </c>
      <c r="F183" s="142">
        <v>212.55</v>
      </c>
      <c r="G183" s="144">
        <v>82.16</v>
      </c>
      <c r="H183" s="144">
        <v>105.83</v>
      </c>
      <c r="I183" s="144">
        <v>22494.16</v>
      </c>
      <c r="J183" s="145">
        <v>2.288000311004712E-2</v>
      </c>
    </row>
    <row r="184" spans="1:10" ht="37.5" x14ac:dyDescent="0.35">
      <c r="A184" s="166" t="s">
        <v>2032</v>
      </c>
      <c r="B184" s="142" t="s">
        <v>67</v>
      </c>
      <c r="C184" s="166" t="s">
        <v>12</v>
      </c>
      <c r="D184" s="166" t="s">
        <v>68</v>
      </c>
      <c r="E184" s="143" t="s">
        <v>31</v>
      </c>
      <c r="F184" s="142">
        <v>212.55</v>
      </c>
      <c r="G184" s="144">
        <v>49</v>
      </c>
      <c r="H184" s="144">
        <v>63.12</v>
      </c>
      <c r="I184" s="144">
        <v>13416.15</v>
      </c>
      <c r="J184" s="145">
        <v>1.3646277688291479E-2</v>
      </c>
    </row>
    <row r="185" spans="1:10" ht="50" x14ac:dyDescent="0.35">
      <c r="A185" s="166" t="s">
        <v>2033</v>
      </c>
      <c r="B185" s="142" t="s">
        <v>71</v>
      </c>
      <c r="C185" s="166" t="s">
        <v>12</v>
      </c>
      <c r="D185" s="166" t="s">
        <v>72</v>
      </c>
      <c r="E185" s="143" t="s">
        <v>43</v>
      </c>
      <c r="F185" s="142">
        <v>35.5</v>
      </c>
      <c r="G185" s="144">
        <v>30.17</v>
      </c>
      <c r="H185" s="144">
        <v>38.86</v>
      </c>
      <c r="I185" s="144">
        <v>1379.53</v>
      </c>
      <c r="J185" s="145">
        <v>1.4031931261448884E-3</v>
      </c>
    </row>
    <row r="186" spans="1:10" ht="25" x14ac:dyDescent="0.35">
      <c r="A186" s="166" t="s">
        <v>2034</v>
      </c>
      <c r="B186" s="142" t="s">
        <v>1768</v>
      </c>
      <c r="C186" s="166" t="s">
        <v>12</v>
      </c>
      <c r="D186" s="166" t="s">
        <v>1769</v>
      </c>
      <c r="E186" s="143" t="s">
        <v>31</v>
      </c>
      <c r="F186" s="142">
        <v>119.1</v>
      </c>
      <c r="G186" s="144">
        <v>92.47</v>
      </c>
      <c r="H186" s="144">
        <v>119.11</v>
      </c>
      <c r="I186" s="144">
        <v>14186</v>
      </c>
      <c r="J186" s="145">
        <v>1.4429332952158624E-2</v>
      </c>
    </row>
    <row r="187" spans="1:10" x14ac:dyDescent="0.35">
      <c r="A187" s="170" t="s">
        <v>94</v>
      </c>
      <c r="B187" s="170"/>
      <c r="C187" s="170"/>
      <c r="D187" s="170" t="s">
        <v>147</v>
      </c>
      <c r="E187" s="170"/>
      <c r="F187" s="139"/>
      <c r="G187" s="170"/>
      <c r="H187" s="170"/>
      <c r="I187" s="140">
        <v>35729.4</v>
      </c>
      <c r="J187" s="141">
        <v>3.6342267642806736E-2</v>
      </c>
    </row>
    <row r="188" spans="1:10" ht="62.5" x14ac:dyDescent="0.35">
      <c r="A188" s="166" t="s">
        <v>1840</v>
      </c>
      <c r="B188" s="142" t="s">
        <v>2017</v>
      </c>
      <c r="C188" s="166" t="s">
        <v>12</v>
      </c>
      <c r="D188" s="166" t="s">
        <v>1905</v>
      </c>
      <c r="E188" s="143" t="s">
        <v>16</v>
      </c>
      <c r="F188" s="142">
        <v>4</v>
      </c>
      <c r="G188" s="144">
        <v>803.82</v>
      </c>
      <c r="H188" s="144">
        <v>1035.48</v>
      </c>
      <c r="I188" s="144">
        <v>4141.92</v>
      </c>
      <c r="J188" s="145">
        <v>4.2129664980406628E-3</v>
      </c>
    </row>
    <row r="189" spans="1:10" ht="50" x14ac:dyDescent="0.35">
      <c r="A189" s="166" t="s">
        <v>2035</v>
      </c>
      <c r="B189" s="142" t="s">
        <v>235</v>
      </c>
      <c r="C189" s="166" t="s">
        <v>12</v>
      </c>
      <c r="D189" s="166" t="s">
        <v>236</v>
      </c>
      <c r="E189" s="143" t="s">
        <v>31</v>
      </c>
      <c r="F189" s="142">
        <v>18.2</v>
      </c>
      <c r="G189" s="144">
        <v>789.18</v>
      </c>
      <c r="H189" s="144">
        <v>1016.62</v>
      </c>
      <c r="I189" s="144">
        <v>18502.48</v>
      </c>
      <c r="J189" s="145">
        <v>1.8819853683959952E-2</v>
      </c>
    </row>
    <row r="190" spans="1:10" ht="50" x14ac:dyDescent="0.35">
      <c r="A190" s="166" t="s">
        <v>2036</v>
      </c>
      <c r="B190" s="142" t="s">
        <v>2037</v>
      </c>
      <c r="C190" s="166" t="s">
        <v>12</v>
      </c>
      <c r="D190" s="166" t="s">
        <v>1904</v>
      </c>
      <c r="E190" s="143" t="s">
        <v>31</v>
      </c>
      <c r="F190" s="142">
        <v>3.48</v>
      </c>
      <c r="G190" s="144">
        <v>771.76</v>
      </c>
      <c r="H190" s="144">
        <v>994.18</v>
      </c>
      <c r="I190" s="144">
        <v>3459.74</v>
      </c>
      <c r="J190" s="145">
        <v>3.5190850407374368E-3</v>
      </c>
    </row>
    <row r="191" spans="1:10" x14ac:dyDescent="0.35">
      <c r="A191" s="166" t="s">
        <v>2038</v>
      </c>
      <c r="B191" s="142" t="s">
        <v>1775</v>
      </c>
      <c r="C191" s="166" t="s">
        <v>17</v>
      </c>
      <c r="D191" s="166" t="s">
        <v>1776</v>
      </c>
      <c r="E191" s="143" t="s">
        <v>31</v>
      </c>
      <c r="F191" s="142">
        <v>21.68</v>
      </c>
      <c r="G191" s="144">
        <v>344.65</v>
      </c>
      <c r="H191" s="144">
        <v>443.97</v>
      </c>
      <c r="I191" s="144">
        <v>9625.26</v>
      </c>
      <c r="J191" s="145">
        <v>9.7903624200686816E-3</v>
      </c>
    </row>
    <row r="192" spans="1:10" x14ac:dyDescent="0.35">
      <c r="A192" s="170" t="s">
        <v>97</v>
      </c>
      <c r="B192" s="170"/>
      <c r="C192" s="170"/>
      <c r="D192" s="170" t="s">
        <v>149</v>
      </c>
      <c r="E192" s="170"/>
      <c r="F192" s="139"/>
      <c r="G192" s="170"/>
      <c r="H192" s="170"/>
      <c r="I192" s="140">
        <v>61414.83</v>
      </c>
      <c r="J192" s="141">
        <v>6.2468280718329341E-2</v>
      </c>
    </row>
    <row r="193" spans="1:10" x14ac:dyDescent="0.35">
      <c r="A193" s="170" t="s">
        <v>1770</v>
      </c>
      <c r="B193" s="170"/>
      <c r="C193" s="170"/>
      <c r="D193" s="170" t="s">
        <v>154</v>
      </c>
      <c r="E193" s="170"/>
      <c r="F193" s="139"/>
      <c r="G193" s="170"/>
      <c r="H193" s="170"/>
      <c r="I193" s="140">
        <v>38886.42</v>
      </c>
      <c r="J193" s="141">
        <v>3.9553440116839152E-2</v>
      </c>
    </row>
    <row r="194" spans="1:10" x14ac:dyDescent="0.35">
      <c r="A194" s="166" t="s">
        <v>1841</v>
      </c>
      <c r="B194" s="142" t="s">
        <v>239</v>
      </c>
      <c r="C194" s="166" t="s">
        <v>17</v>
      </c>
      <c r="D194" s="166" t="s">
        <v>240</v>
      </c>
      <c r="E194" s="143" t="s">
        <v>31</v>
      </c>
      <c r="F194" s="142">
        <v>451.4</v>
      </c>
      <c r="G194" s="144">
        <v>11.56</v>
      </c>
      <c r="H194" s="144">
        <v>14.89</v>
      </c>
      <c r="I194" s="144">
        <v>6721.34</v>
      </c>
      <c r="J194" s="145">
        <v>6.836631379152816E-3</v>
      </c>
    </row>
    <row r="195" spans="1:10" x14ac:dyDescent="0.35">
      <c r="A195" s="166" t="s">
        <v>1842</v>
      </c>
      <c r="B195" s="142" t="s">
        <v>241</v>
      </c>
      <c r="C195" s="166" t="s">
        <v>17</v>
      </c>
      <c r="D195" s="166" t="s">
        <v>242</v>
      </c>
      <c r="E195" s="143" t="s">
        <v>31</v>
      </c>
      <c r="F195" s="142">
        <v>451.4</v>
      </c>
      <c r="G195" s="144">
        <v>47.3</v>
      </c>
      <c r="H195" s="144">
        <v>60.93</v>
      </c>
      <c r="I195" s="144">
        <v>27503.8</v>
      </c>
      <c r="J195" s="145">
        <v>2.7975573639474154E-2</v>
      </c>
    </row>
    <row r="196" spans="1:10" ht="50" x14ac:dyDescent="0.35">
      <c r="A196" s="166" t="s">
        <v>1843</v>
      </c>
      <c r="B196" s="142" t="s">
        <v>245</v>
      </c>
      <c r="C196" s="166" t="s">
        <v>12</v>
      </c>
      <c r="D196" s="166" t="s">
        <v>246</v>
      </c>
      <c r="E196" s="143" t="s">
        <v>31</v>
      </c>
      <c r="F196" s="142">
        <v>52</v>
      </c>
      <c r="G196" s="144">
        <v>69.59</v>
      </c>
      <c r="H196" s="144">
        <v>89.64</v>
      </c>
      <c r="I196" s="144">
        <v>4661.28</v>
      </c>
      <c r="J196" s="145">
        <v>4.7412350982121779E-3</v>
      </c>
    </row>
    <row r="197" spans="1:10" x14ac:dyDescent="0.35">
      <c r="A197" s="170" t="s">
        <v>1771</v>
      </c>
      <c r="B197" s="170"/>
      <c r="C197" s="170"/>
      <c r="D197" s="170" t="s">
        <v>163</v>
      </c>
      <c r="E197" s="170"/>
      <c r="F197" s="139"/>
      <c r="G197" s="170"/>
      <c r="H197" s="170"/>
      <c r="I197" s="140">
        <v>22528.41</v>
      </c>
      <c r="J197" s="141">
        <v>2.2914840601490193E-2</v>
      </c>
    </row>
    <row r="198" spans="1:10" ht="50" x14ac:dyDescent="0.35">
      <c r="A198" s="166" t="s">
        <v>1844</v>
      </c>
      <c r="B198" s="142" t="s">
        <v>249</v>
      </c>
      <c r="C198" s="166" t="s">
        <v>12</v>
      </c>
      <c r="D198" s="166" t="s">
        <v>250</v>
      </c>
      <c r="E198" s="143" t="s">
        <v>31</v>
      </c>
      <c r="F198" s="142">
        <v>119.1</v>
      </c>
      <c r="G198" s="144">
        <v>89.38</v>
      </c>
      <c r="H198" s="144">
        <v>115.13</v>
      </c>
      <c r="I198" s="144">
        <v>13711.98</v>
      </c>
      <c r="J198" s="145">
        <v>1.3947182070586494E-2</v>
      </c>
    </row>
    <row r="199" spans="1:10" ht="37.5" x14ac:dyDescent="0.35">
      <c r="A199" s="166" t="s">
        <v>1845</v>
      </c>
      <c r="B199" s="142" t="s">
        <v>253</v>
      </c>
      <c r="C199" s="166" t="s">
        <v>12</v>
      </c>
      <c r="D199" s="166" t="s">
        <v>254</v>
      </c>
      <c r="E199" s="143" t="s">
        <v>31</v>
      </c>
      <c r="F199" s="142">
        <v>119.1</v>
      </c>
      <c r="G199" s="144">
        <v>55.13</v>
      </c>
      <c r="H199" s="144">
        <v>71.010000000000005</v>
      </c>
      <c r="I199" s="144">
        <v>8457.2900000000009</v>
      </c>
      <c r="J199" s="145">
        <v>8.6023581899733262E-3</v>
      </c>
    </row>
    <row r="200" spans="1:10" ht="25" x14ac:dyDescent="0.35">
      <c r="A200" s="166" t="s">
        <v>1846</v>
      </c>
      <c r="B200" s="142" t="s">
        <v>255</v>
      </c>
      <c r="C200" s="166" t="s">
        <v>12</v>
      </c>
      <c r="D200" s="166" t="s">
        <v>256</v>
      </c>
      <c r="E200" s="143" t="s">
        <v>43</v>
      </c>
      <c r="F200" s="142">
        <v>35.700000000000003</v>
      </c>
      <c r="G200" s="144">
        <v>7.81</v>
      </c>
      <c r="H200" s="144">
        <v>10.06</v>
      </c>
      <c r="I200" s="144">
        <v>359.14</v>
      </c>
      <c r="J200" s="145">
        <v>3.6530034093037138E-4</v>
      </c>
    </row>
    <row r="201" spans="1:10" x14ac:dyDescent="0.35">
      <c r="A201" s="170" t="s">
        <v>100</v>
      </c>
      <c r="B201" s="170"/>
      <c r="C201" s="170"/>
      <c r="D201" s="170" t="s">
        <v>148</v>
      </c>
      <c r="E201" s="170"/>
      <c r="F201" s="139"/>
      <c r="G201" s="170"/>
      <c r="H201" s="170"/>
      <c r="I201" s="140">
        <v>11350.04</v>
      </c>
      <c r="J201" s="141">
        <v>1.1544727631490094E-2</v>
      </c>
    </row>
    <row r="202" spans="1:10" x14ac:dyDescent="0.35">
      <c r="A202" s="170" t="s">
        <v>1777</v>
      </c>
      <c r="B202" s="170"/>
      <c r="C202" s="170"/>
      <c r="D202" s="170" t="s">
        <v>154</v>
      </c>
      <c r="E202" s="170"/>
      <c r="F202" s="139"/>
      <c r="G202" s="170"/>
      <c r="H202" s="170"/>
      <c r="I202" s="140">
        <v>10870.31</v>
      </c>
      <c r="J202" s="141">
        <v>1.105676880608906E-2</v>
      </c>
    </row>
    <row r="203" spans="1:10" ht="25" x14ac:dyDescent="0.35">
      <c r="A203" s="166" t="s">
        <v>1847</v>
      </c>
      <c r="B203" s="142" t="s">
        <v>155</v>
      </c>
      <c r="C203" s="166" t="s">
        <v>12</v>
      </c>
      <c r="D203" s="166" t="s">
        <v>156</v>
      </c>
      <c r="E203" s="143" t="s">
        <v>31</v>
      </c>
      <c r="F203" s="142">
        <v>361.26</v>
      </c>
      <c r="G203" s="144">
        <v>9.23</v>
      </c>
      <c r="H203" s="144">
        <v>11.89</v>
      </c>
      <c r="I203" s="144">
        <v>4295.38</v>
      </c>
      <c r="J203" s="145">
        <v>4.3690588027663268E-3</v>
      </c>
    </row>
    <row r="204" spans="1:10" ht="25" x14ac:dyDescent="0.35">
      <c r="A204" s="166" t="s">
        <v>1848</v>
      </c>
      <c r="B204" s="142" t="s">
        <v>157</v>
      </c>
      <c r="C204" s="166" t="s">
        <v>12</v>
      </c>
      <c r="D204" s="166" t="s">
        <v>158</v>
      </c>
      <c r="E204" s="143" t="s">
        <v>31</v>
      </c>
      <c r="F204" s="142">
        <v>361.26</v>
      </c>
      <c r="G204" s="144">
        <v>14.13</v>
      </c>
      <c r="H204" s="144">
        <v>18.2</v>
      </c>
      <c r="I204" s="144">
        <v>6574.93</v>
      </c>
      <c r="J204" s="145">
        <v>6.6877100033227339E-3</v>
      </c>
    </row>
    <row r="205" spans="1:10" x14ac:dyDescent="0.35">
      <c r="A205" s="170" t="s">
        <v>1778</v>
      </c>
      <c r="B205" s="170"/>
      <c r="C205" s="170"/>
      <c r="D205" s="170" t="s">
        <v>147</v>
      </c>
      <c r="E205" s="170"/>
      <c r="F205" s="139"/>
      <c r="G205" s="170"/>
      <c r="H205" s="170"/>
      <c r="I205" s="140">
        <v>479.73</v>
      </c>
      <c r="J205" s="141">
        <v>4.879588254010332E-4</v>
      </c>
    </row>
    <row r="206" spans="1:10" ht="25" x14ac:dyDescent="0.35">
      <c r="A206" s="166" t="s">
        <v>1849</v>
      </c>
      <c r="B206" s="142" t="s">
        <v>150</v>
      </c>
      <c r="C206" s="166" t="s">
        <v>12</v>
      </c>
      <c r="D206" s="166" t="s">
        <v>151</v>
      </c>
      <c r="E206" s="143" t="s">
        <v>31</v>
      </c>
      <c r="F206" s="142">
        <v>13.44</v>
      </c>
      <c r="G206" s="144">
        <v>12.89</v>
      </c>
      <c r="H206" s="144">
        <v>16.600000000000001</v>
      </c>
      <c r="I206" s="144">
        <v>223.1</v>
      </c>
      <c r="J206" s="145">
        <v>2.2692684207152044E-4</v>
      </c>
    </row>
    <row r="207" spans="1:10" ht="37.5" x14ac:dyDescent="0.35">
      <c r="A207" s="166" t="s">
        <v>1850</v>
      </c>
      <c r="B207" s="142" t="s">
        <v>152</v>
      </c>
      <c r="C207" s="166" t="s">
        <v>12</v>
      </c>
      <c r="D207" s="166" t="s">
        <v>153</v>
      </c>
      <c r="E207" s="143" t="s">
        <v>31</v>
      </c>
      <c r="F207" s="142">
        <v>8.67</v>
      </c>
      <c r="G207" s="144">
        <v>22.98</v>
      </c>
      <c r="H207" s="144">
        <v>29.6</v>
      </c>
      <c r="I207" s="144">
        <v>256.63</v>
      </c>
      <c r="J207" s="145">
        <v>2.6103198332951276E-4</v>
      </c>
    </row>
    <row r="208" spans="1:10" x14ac:dyDescent="0.35">
      <c r="A208" s="170" t="s">
        <v>101</v>
      </c>
      <c r="B208" s="170"/>
      <c r="C208" s="170"/>
      <c r="D208" s="170" t="s">
        <v>164</v>
      </c>
      <c r="E208" s="170"/>
      <c r="F208" s="139"/>
      <c r="G208" s="170"/>
      <c r="H208" s="170"/>
      <c r="I208" s="140">
        <v>30843.74</v>
      </c>
      <c r="J208" s="141">
        <v>3.137280374663845E-2</v>
      </c>
    </row>
    <row r="209" spans="1:10" ht="37.5" x14ac:dyDescent="0.35">
      <c r="A209" s="166" t="s">
        <v>1779</v>
      </c>
      <c r="B209" s="142" t="s">
        <v>40</v>
      </c>
      <c r="C209" s="166" t="s">
        <v>12</v>
      </c>
      <c r="D209" s="166" t="s">
        <v>257</v>
      </c>
      <c r="E209" s="143" t="s">
        <v>36</v>
      </c>
      <c r="F209" s="142">
        <v>7.18</v>
      </c>
      <c r="G209" s="144">
        <v>869.07</v>
      </c>
      <c r="H209" s="144">
        <v>1119.53</v>
      </c>
      <c r="I209" s="144">
        <v>8038.22</v>
      </c>
      <c r="J209" s="145">
        <v>8.1760998676653381E-3</v>
      </c>
    </row>
    <row r="210" spans="1:10" x14ac:dyDescent="0.35">
      <c r="A210" s="166" t="s">
        <v>1780</v>
      </c>
      <c r="B210" s="142" t="s">
        <v>165</v>
      </c>
      <c r="C210" s="166" t="s">
        <v>17</v>
      </c>
      <c r="D210" s="166" t="s">
        <v>166</v>
      </c>
      <c r="E210" s="143" t="s">
        <v>36</v>
      </c>
      <c r="F210" s="142">
        <v>25.83</v>
      </c>
      <c r="G210" s="144">
        <v>133.13999999999999</v>
      </c>
      <c r="H210" s="144">
        <v>171.51</v>
      </c>
      <c r="I210" s="144">
        <v>4430.1000000000004</v>
      </c>
      <c r="J210" s="145">
        <v>4.5060896596191965E-3</v>
      </c>
    </row>
    <row r="211" spans="1:10" ht="37.5" x14ac:dyDescent="0.35">
      <c r="A211" s="166" t="s">
        <v>2039</v>
      </c>
      <c r="B211" s="142" t="s">
        <v>1994</v>
      </c>
      <c r="C211" s="166" t="s">
        <v>12</v>
      </c>
      <c r="D211" s="166" t="s">
        <v>1956</v>
      </c>
      <c r="E211" s="143" t="s">
        <v>36</v>
      </c>
      <c r="F211" s="142">
        <v>21.53</v>
      </c>
      <c r="G211" s="144">
        <v>662.54</v>
      </c>
      <c r="H211" s="144">
        <v>853.48</v>
      </c>
      <c r="I211" s="144">
        <v>18375.419999999998</v>
      </c>
      <c r="J211" s="145">
        <v>1.8690614219353915E-2</v>
      </c>
    </row>
    <row r="212" spans="1:10" x14ac:dyDescent="0.35">
      <c r="A212" s="170" t="s">
        <v>194</v>
      </c>
      <c r="B212" s="170"/>
      <c r="C212" s="170"/>
      <c r="D212" s="170" t="s">
        <v>167</v>
      </c>
      <c r="E212" s="170"/>
      <c r="F212" s="139"/>
      <c r="G212" s="170"/>
      <c r="H212" s="170"/>
      <c r="I212" s="140">
        <v>3875.18</v>
      </c>
      <c r="J212" s="141">
        <v>3.9416510975289762E-3</v>
      </c>
    </row>
    <row r="213" spans="1:10" ht="37.5" x14ac:dyDescent="0.35">
      <c r="A213" s="166" t="s">
        <v>1781</v>
      </c>
      <c r="B213" s="142" t="s">
        <v>398</v>
      </c>
      <c r="C213" s="166" t="s">
        <v>399</v>
      </c>
      <c r="D213" s="166" t="s">
        <v>264</v>
      </c>
      <c r="E213" s="143" t="s">
        <v>16</v>
      </c>
      <c r="F213" s="142">
        <v>2</v>
      </c>
      <c r="G213" s="144">
        <v>1504.11</v>
      </c>
      <c r="H213" s="144">
        <v>1937.59</v>
      </c>
      <c r="I213" s="144">
        <v>3875.18</v>
      </c>
      <c r="J213" s="145">
        <v>3.9416510975289762E-3</v>
      </c>
    </row>
    <row r="214" spans="1:10" x14ac:dyDescent="0.35">
      <c r="A214" s="170" t="s">
        <v>41</v>
      </c>
      <c r="B214" s="170"/>
      <c r="C214" s="170"/>
      <c r="D214" s="170" t="s">
        <v>42</v>
      </c>
      <c r="E214" s="170"/>
      <c r="F214" s="139"/>
      <c r="G214" s="170"/>
      <c r="H214" s="170"/>
      <c r="I214" s="140">
        <v>72190.69</v>
      </c>
      <c r="J214" s="141">
        <v>7.3428979420278304E-2</v>
      </c>
    </row>
    <row r="215" spans="1:10" ht="25" x14ac:dyDescent="0.35">
      <c r="A215" s="166" t="s">
        <v>400</v>
      </c>
      <c r="B215" s="142" t="s">
        <v>80</v>
      </c>
      <c r="C215" s="166" t="s">
        <v>12</v>
      </c>
      <c r="D215" s="166" t="s">
        <v>81</v>
      </c>
      <c r="E215" s="143" t="s">
        <v>16</v>
      </c>
      <c r="F215" s="142">
        <v>160</v>
      </c>
      <c r="G215" s="144">
        <v>3.37</v>
      </c>
      <c r="H215" s="144">
        <v>4.34</v>
      </c>
      <c r="I215" s="144">
        <v>694.4</v>
      </c>
      <c r="J215" s="145">
        <v>7.0631106738890093E-4</v>
      </c>
    </row>
    <row r="216" spans="1:10" ht="25" x14ac:dyDescent="0.35">
      <c r="A216" s="166" t="s">
        <v>401</v>
      </c>
      <c r="B216" s="142" t="s">
        <v>190</v>
      </c>
      <c r="C216" s="166" t="s">
        <v>12</v>
      </c>
      <c r="D216" s="166" t="s">
        <v>191</v>
      </c>
      <c r="E216" s="143" t="s">
        <v>16</v>
      </c>
      <c r="F216" s="142">
        <v>2</v>
      </c>
      <c r="G216" s="144">
        <v>21.77</v>
      </c>
      <c r="H216" s="144">
        <v>28.04</v>
      </c>
      <c r="I216" s="144">
        <v>56.08</v>
      </c>
      <c r="J216" s="145">
        <v>5.7041942193504557E-5</v>
      </c>
    </row>
    <row r="217" spans="1:10" ht="25" x14ac:dyDescent="0.35">
      <c r="A217" s="166" t="s">
        <v>1851</v>
      </c>
      <c r="B217" s="142" t="s">
        <v>192</v>
      </c>
      <c r="C217" s="166" t="s">
        <v>12</v>
      </c>
      <c r="D217" s="166" t="s">
        <v>193</v>
      </c>
      <c r="E217" s="143" t="s">
        <v>16</v>
      </c>
      <c r="F217" s="142">
        <v>3</v>
      </c>
      <c r="G217" s="144">
        <v>7.67</v>
      </c>
      <c r="H217" s="144">
        <v>9.8800000000000008</v>
      </c>
      <c r="I217" s="144">
        <v>29.64</v>
      </c>
      <c r="J217" s="145">
        <v>3.0148415952487074E-5</v>
      </c>
    </row>
    <row r="218" spans="1:10" ht="25" x14ac:dyDescent="0.35">
      <c r="A218" s="166" t="s">
        <v>1852</v>
      </c>
      <c r="B218" s="142" t="s">
        <v>83</v>
      </c>
      <c r="C218" s="166" t="s">
        <v>58</v>
      </c>
      <c r="D218" s="166" t="s">
        <v>84</v>
      </c>
      <c r="E218" s="143" t="s">
        <v>30</v>
      </c>
      <c r="F218" s="142">
        <v>9</v>
      </c>
      <c r="G218" s="144">
        <v>425.98</v>
      </c>
      <c r="H218" s="144">
        <v>548.74</v>
      </c>
      <c r="I218" s="144">
        <v>4938.66</v>
      </c>
      <c r="J218" s="145">
        <v>5.0233730070145012E-3</v>
      </c>
    </row>
    <row r="219" spans="1:10" ht="37.5" x14ac:dyDescent="0.35">
      <c r="A219" s="166" t="s">
        <v>1853</v>
      </c>
      <c r="B219" s="142" t="s">
        <v>86</v>
      </c>
      <c r="C219" s="166" t="s">
        <v>12</v>
      </c>
      <c r="D219" s="166" t="s">
        <v>87</v>
      </c>
      <c r="E219" s="143" t="s">
        <v>16</v>
      </c>
      <c r="F219" s="142">
        <v>10</v>
      </c>
      <c r="G219" s="144">
        <v>23.33</v>
      </c>
      <c r="H219" s="144">
        <v>30.05</v>
      </c>
      <c r="I219" s="144">
        <v>300.5</v>
      </c>
      <c r="J219" s="145">
        <v>3.0565448696769114E-4</v>
      </c>
    </row>
    <row r="220" spans="1:10" x14ac:dyDescent="0.35">
      <c r="A220" s="166" t="s">
        <v>1854</v>
      </c>
      <c r="B220" s="142" t="s">
        <v>1909</v>
      </c>
      <c r="C220" s="166" t="s">
        <v>58</v>
      </c>
      <c r="D220" s="166" t="s">
        <v>1910</v>
      </c>
      <c r="E220" s="143" t="s">
        <v>30</v>
      </c>
      <c r="F220" s="142">
        <v>71</v>
      </c>
      <c r="G220" s="144">
        <v>12.25</v>
      </c>
      <c r="H220" s="144">
        <v>15.78</v>
      </c>
      <c r="I220" s="144">
        <v>1120.3800000000001</v>
      </c>
      <c r="J220" s="145">
        <v>1.1395979171675934E-3</v>
      </c>
    </row>
    <row r="221" spans="1:10" ht="37.5" x14ac:dyDescent="0.35">
      <c r="A221" s="166" t="s">
        <v>1855</v>
      </c>
      <c r="B221" s="142" t="s">
        <v>89</v>
      </c>
      <c r="C221" s="166" t="s">
        <v>12</v>
      </c>
      <c r="D221" s="166" t="s">
        <v>90</v>
      </c>
      <c r="E221" s="143" t="s">
        <v>16</v>
      </c>
      <c r="F221" s="142">
        <v>3</v>
      </c>
      <c r="G221" s="144">
        <v>41.22</v>
      </c>
      <c r="H221" s="144">
        <v>53.09</v>
      </c>
      <c r="I221" s="144">
        <v>159.27000000000001</v>
      </c>
      <c r="J221" s="145">
        <v>1.6200196385805047E-4</v>
      </c>
    </row>
    <row r="222" spans="1:10" ht="37.5" x14ac:dyDescent="0.35">
      <c r="A222" s="166" t="s">
        <v>1856</v>
      </c>
      <c r="B222" s="142" t="s">
        <v>92</v>
      </c>
      <c r="C222" s="166" t="s">
        <v>12</v>
      </c>
      <c r="D222" s="166" t="s">
        <v>93</v>
      </c>
      <c r="E222" s="143" t="s">
        <v>16</v>
      </c>
      <c r="F222" s="142">
        <v>6</v>
      </c>
      <c r="G222" s="144">
        <v>50.71</v>
      </c>
      <c r="H222" s="144">
        <v>65.319999999999993</v>
      </c>
      <c r="I222" s="144">
        <v>391.92</v>
      </c>
      <c r="J222" s="145">
        <v>3.9864261741223798E-4</v>
      </c>
    </row>
    <row r="223" spans="1:10" ht="37.5" x14ac:dyDescent="0.35">
      <c r="A223" s="166" t="s">
        <v>1857</v>
      </c>
      <c r="B223" s="142" t="s">
        <v>95</v>
      </c>
      <c r="C223" s="166" t="s">
        <v>12</v>
      </c>
      <c r="D223" s="166" t="s">
        <v>96</v>
      </c>
      <c r="E223" s="143" t="s">
        <v>16</v>
      </c>
      <c r="F223" s="142">
        <v>9</v>
      </c>
      <c r="G223" s="144">
        <v>37.020000000000003</v>
      </c>
      <c r="H223" s="144">
        <v>47.68</v>
      </c>
      <c r="I223" s="144">
        <v>429.12</v>
      </c>
      <c r="J223" s="145">
        <v>4.3648071030807196E-4</v>
      </c>
    </row>
    <row r="224" spans="1:10" ht="37.5" x14ac:dyDescent="0.35">
      <c r="A224" s="166" t="s">
        <v>1858</v>
      </c>
      <c r="B224" s="142" t="s">
        <v>98</v>
      </c>
      <c r="C224" s="166" t="s">
        <v>12</v>
      </c>
      <c r="D224" s="166" t="s">
        <v>99</v>
      </c>
      <c r="E224" s="143" t="s">
        <v>16</v>
      </c>
      <c r="F224" s="142">
        <v>15</v>
      </c>
      <c r="G224" s="144">
        <v>34.96</v>
      </c>
      <c r="H224" s="144">
        <v>45.03</v>
      </c>
      <c r="I224" s="144">
        <v>675.45</v>
      </c>
      <c r="J224" s="145">
        <v>6.870360173787919E-4</v>
      </c>
    </row>
    <row r="225" spans="1:10" ht="37.5" x14ac:dyDescent="0.35">
      <c r="A225" s="166" t="s">
        <v>1859</v>
      </c>
      <c r="B225" s="142" t="s">
        <v>46</v>
      </c>
      <c r="C225" s="166" t="s">
        <v>12</v>
      </c>
      <c r="D225" s="166" t="s">
        <v>47</v>
      </c>
      <c r="E225" s="143" t="s">
        <v>16</v>
      </c>
      <c r="F225" s="142">
        <v>18</v>
      </c>
      <c r="G225" s="144">
        <v>45.48</v>
      </c>
      <c r="H225" s="144">
        <v>58.58</v>
      </c>
      <c r="I225" s="144">
        <v>1054.44</v>
      </c>
      <c r="J225" s="145">
        <v>1.0725268460506231E-3</v>
      </c>
    </row>
    <row r="226" spans="1:10" ht="37.5" x14ac:dyDescent="0.35">
      <c r="A226" s="166" t="s">
        <v>1860</v>
      </c>
      <c r="B226" s="142" t="s">
        <v>102</v>
      </c>
      <c r="C226" s="166" t="s">
        <v>12</v>
      </c>
      <c r="D226" s="166" t="s">
        <v>103</v>
      </c>
      <c r="E226" s="143" t="s">
        <v>16</v>
      </c>
      <c r="F226" s="142">
        <v>56</v>
      </c>
      <c r="G226" s="144">
        <v>39.74</v>
      </c>
      <c r="H226" s="144">
        <v>51.19</v>
      </c>
      <c r="I226" s="144">
        <v>2866.64</v>
      </c>
      <c r="J226" s="145">
        <v>2.9158115757772448E-3</v>
      </c>
    </row>
    <row r="227" spans="1:10" ht="37.5" x14ac:dyDescent="0.35">
      <c r="A227" s="166" t="s">
        <v>1861</v>
      </c>
      <c r="B227" s="142" t="s">
        <v>195</v>
      </c>
      <c r="C227" s="166" t="s">
        <v>12</v>
      </c>
      <c r="D227" s="166" t="s">
        <v>196</v>
      </c>
      <c r="E227" s="143" t="s">
        <v>16</v>
      </c>
      <c r="F227" s="142">
        <v>2</v>
      </c>
      <c r="G227" s="144">
        <v>50.06</v>
      </c>
      <c r="H227" s="144">
        <v>64.48</v>
      </c>
      <c r="I227" s="144">
        <v>128.96</v>
      </c>
      <c r="J227" s="145">
        <v>1.3117205537222445E-4</v>
      </c>
    </row>
    <row r="228" spans="1:10" ht="25" x14ac:dyDescent="0.35">
      <c r="A228" s="166" t="s">
        <v>1862</v>
      </c>
      <c r="B228" s="142" t="s">
        <v>112</v>
      </c>
      <c r="C228" s="166" t="s">
        <v>58</v>
      </c>
      <c r="D228" s="166" t="s">
        <v>113</v>
      </c>
      <c r="E228" s="143" t="s">
        <v>30</v>
      </c>
      <c r="F228" s="142">
        <v>12</v>
      </c>
      <c r="G228" s="144">
        <v>61.7</v>
      </c>
      <c r="H228" s="144">
        <v>79.48</v>
      </c>
      <c r="I228" s="144">
        <v>953.76</v>
      </c>
      <c r="J228" s="145">
        <v>9.7011987850351112E-4</v>
      </c>
    </row>
    <row r="229" spans="1:10" ht="25" x14ac:dyDescent="0.35">
      <c r="A229" s="166" t="s">
        <v>1863</v>
      </c>
      <c r="B229" s="142" t="s">
        <v>197</v>
      </c>
      <c r="C229" s="166" t="s">
        <v>58</v>
      </c>
      <c r="D229" s="166" t="s">
        <v>198</v>
      </c>
      <c r="E229" s="143" t="s">
        <v>30</v>
      </c>
      <c r="F229" s="142">
        <v>69</v>
      </c>
      <c r="G229" s="144">
        <v>50.39</v>
      </c>
      <c r="H229" s="144">
        <v>64.91</v>
      </c>
      <c r="I229" s="144">
        <v>4478.79</v>
      </c>
      <c r="J229" s="145">
        <v>4.5556148408852758E-3</v>
      </c>
    </row>
    <row r="230" spans="1:10" ht="25" x14ac:dyDescent="0.35">
      <c r="A230" s="166" t="s">
        <v>1864</v>
      </c>
      <c r="B230" s="142" t="s">
        <v>199</v>
      </c>
      <c r="C230" s="166" t="s">
        <v>12</v>
      </c>
      <c r="D230" s="166" t="s">
        <v>200</v>
      </c>
      <c r="E230" s="143" t="s">
        <v>16</v>
      </c>
      <c r="F230" s="142">
        <v>12</v>
      </c>
      <c r="G230" s="144">
        <v>28.87</v>
      </c>
      <c r="H230" s="144">
        <v>37.19</v>
      </c>
      <c r="I230" s="144">
        <v>446.28</v>
      </c>
      <c r="J230" s="145">
        <v>4.5393505638582763E-4</v>
      </c>
    </row>
    <row r="231" spans="1:10" ht="37.5" x14ac:dyDescent="0.35">
      <c r="A231" s="166" t="s">
        <v>1865</v>
      </c>
      <c r="B231" s="142" t="s">
        <v>1911</v>
      </c>
      <c r="C231" s="166" t="s">
        <v>12</v>
      </c>
      <c r="D231" s="166" t="s">
        <v>1912</v>
      </c>
      <c r="E231" s="143" t="s">
        <v>16</v>
      </c>
      <c r="F231" s="142">
        <v>2</v>
      </c>
      <c r="G231" s="144">
        <v>37.15</v>
      </c>
      <c r="H231" s="144">
        <v>47.85</v>
      </c>
      <c r="I231" s="144">
        <v>95.7</v>
      </c>
      <c r="J231" s="145">
        <v>9.7341545433637412E-5</v>
      </c>
    </row>
    <row r="232" spans="1:10" x14ac:dyDescent="0.35">
      <c r="A232" s="166" t="s">
        <v>1866</v>
      </c>
      <c r="B232" s="142" t="s">
        <v>201</v>
      </c>
      <c r="C232" s="166" t="s">
        <v>58</v>
      </c>
      <c r="D232" s="166" t="s">
        <v>202</v>
      </c>
      <c r="E232" s="143" t="s">
        <v>30</v>
      </c>
      <c r="F232" s="142">
        <v>37</v>
      </c>
      <c r="G232" s="144">
        <v>62.05</v>
      </c>
      <c r="H232" s="144">
        <v>79.930000000000007</v>
      </c>
      <c r="I232" s="144">
        <v>2957.41</v>
      </c>
      <c r="J232" s="145">
        <v>3.0081385567491494E-3</v>
      </c>
    </row>
    <row r="233" spans="1:10" ht="50" x14ac:dyDescent="0.35">
      <c r="A233" s="166" t="s">
        <v>1867</v>
      </c>
      <c r="B233" s="142" t="s">
        <v>203</v>
      </c>
      <c r="C233" s="166" t="s">
        <v>12</v>
      </c>
      <c r="D233" s="166" t="s">
        <v>204</v>
      </c>
      <c r="E233" s="143" t="s">
        <v>16</v>
      </c>
      <c r="F233" s="142">
        <v>3</v>
      </c>
      <c r="G233" s="144">
        <v>425.59</v>
      </c>
      <c r="H233" s="144">
        <v>548.24</v>
      </c>
      <c r="I233" s="144">
        <v>1644.72</v>
      </c>
      <c r="J233" s="145">
        <v>1.6729319394525822E-3</v>
      </c>
    </row>
    <row r="234" spans="1:10" ht="50" x14ac:dyDescent="0.35">
      <c r="A234" s="166" t="s">
        <v>1868</v>
      </c>
      <c r="B234" s="142" t="s">
        <v>205</v>
      </c>
      <c r="C234" s="166" t="s">
        <v>12</v>
      </c>
      <c r="D234" s="166" t="s">
        <v>206</v>
      </c>
      <c r="E234" s="143" t="s">
        <v>16</v>
      </c>
      <c r="F234" s="142">
        <v>2</v>
      </c>
      <c r="G234" s="144">
        <v>617.63</v>
      </c>
      <c r="H234" s="144">
        <v>795.63</v>
      </c>
      <c r="I234" s="144">
        <v>1591.26</v>
      </c>
      <c r="J234" s="145">
        <v>1.6185549382103435E-3</v>
      </c>
    </row>
    <row r="235" spans="1:10" ht="25" x14ac:dyDescent="0.35">
      <c r="A235" s="166" t="s">
        <v>1869</v>
      </c>
      <c r="B235" s="142" t="s">
        <v>44</v>
      </c>
      <c r="C235" s="166" t="s">
        <v>12</v>
      </c>
      <c r="D235" s="166" t="s">
        <v>45</v>
      </c>
      <c r="E235" s="143" t="s">
        <v>16</v>
      </c>
      <c r="F235" s="142">
        <v>7</v>
      </c>
      <c r="G235" s="144">
        <v>12.41</v>
      </c>
      <c r="H235" s="144">
        <v>15.98</v>
      </c>
      <c r="I235" s="144">
        <v>111.86</v>
      </c>
      <c r="J235" s="145">
        <v>1.1377873847655884E-4</v>
      </c>
    </row>
    <row r="236" spans="1:10" ht="25" x14ac:dyDescent="0.35">
      <c r="A236" s="166" t="s">
        <v>1870</v>
      </c>
      <c r="B236" s="142" t="s">
        <v>1913</v>
      </c>
      <c r="C236" s="166" t="s">
        <v>12</v>
      </c>
      <c r="D236" s="166" t="s">
        <v>1914</v>
      </c>
      <c r="E236" s="143" t="s">
        <v>16</v>
      </c>
      <c r="F236" s="142">
        <v>8</v>
      </c>
      <c r="G236" s="144">
        <v>11.4</v>
      </c>
      <c r="H236" s="144">
        <v>14.68</v>
      </c>
      <c r="I236" s="144">
        <v>117.44</v>
      </c>
      <c r="J236" s="145">
        <v>1.1945445241093394E-4</v>
      </c>
    </row>
    <row r="237" spans="1:10" ht="25" x14ac:dyDescent="0.35">
      <c r="A237" s="166" t="s">
        <v>1871</v>
      </c>
      <c r="B237" s="142" t="s">
        <v>1915</v>
      </c>
      <c r="C237" s="166" t="s">
        <v>12</v>
      </c>
      <c r="D237" s="166" t="s">
        <v>1916</v>
      </c>
      <c r="E237" s="143" t="s">
        <v>16</v>
      </c>
      <c r="F237" s="142">
        <v>10</v>
      </c>
      <c r="G237" s="144">
        <v>56.97</v>
      </c>
      <c r="H237" s="144">
        <v>73.38</v>
      </c>
      <c r="I237" s="144">
        <v>733.8</v>
      </c>
      <c r="J237" s="145">
        <v>7.4638689696137023E-4</v>
      </c>
    </row>
    <row r="238" spans="1:10" x14ac:dyDescent="0.35">
      <c r="A238" s="166" t="s">
        <v>1872</v>
      </c>
      <c r="B238" s="142" t="s">
        <v>108</v>
      </c>
      <c r="C238" s="166" t="s">
        <v>17</v>
      </c>
      <c r="D238" s="166" t="s">
        <v>109</v>
      </c>
      <c r="E238" s="143" t="s">
        <v>16</v>
      </c>
      <c r="F238" s="142">
        <v>2</v>
      </c>
      <c r="G238" s="144">
        <v>265.23</v>
      </c>
      <c r="H238" s="144">
        <v>341.66</v>
      </c>
      <c r="I238" s="144">
        <v>683.32</v>
      </c>
      <c r="J238" s="145">
        <v>6.950410117629375E-4</v>
      </c>
    </row>
    <row r="239" spans="1:10" ht="25" x14ac:dyDescent="0.35">
      <c r="A239" s="166" t="s">
        <v>1873</v>
      </c>
      <c r="B239" s="142" t="s">
        <v>104</v>
      </c>
      <c r="C239" s="166" t="s">
        <v>12</v>
      </c>
      <c r="D239" s="166" t="s">
        <v>105</v>
      </c>
      <c r="E239" s="143" t="s">
        <v>16</v>
      </c>
      <c r="F239" s="142">
        <v>4</v>
      </c>
      <c r="G239" s="144">
        <v>62.35</v>
      </c>
      <c r="H239" s="144">
        <v>80.31</v>
      </c>
      <c r="I239" s="144">
        <v>321.24</v>
      </c>
      <c r="J239" s="145">
        <v>3.2675024091015343E-4</v>
      </c>
    </row>
    <row r="240" spans="1:10" ht="25" x14ac:dyDescent="0.35">
      <c r="A240" s="166" t="s">
        <v>1874</v>
      </c>
      <c r="B240" s="142" t="s">
        <v>1917</v>
      </c>
      <c r="C240" s="166" t="s">
        <v>12</v>
      </c>
      <c r="D240" s="166" t="s">
        <v>1918</v>
      </c>
      <c r="E240" s="143" t="s">
        <v>16</v>
      </c>
      <c r="F240" s="142">
        <v>1</v>
      </c>
      <c r="G240" s="144">
        <v>67.16</v>
      </c>
      <c r="H240" s="144">
        <v>86.51</v>
      </c>
      <c r="I240" s="144">
        <v>86.51</v>
      </c>
      <c r="J240" s="145">
        <v>8.7993909043510682E-5</v>
      </c>
    </row>
    <row r="241" spans="1:10" ht="25" x14ac:dyDescent="0.35">
      <c r="A241" s="166" t="s">
        <v>1875</v>
      </c>
      <c r="B241" s="142" t="s">
        <v>1919</v>
      </c>
      <c r="C241" s="166" t="s">
        <v>58</v>
      </c>
      <c r="D241" s="166" t="s">
        <v>1920</v>
      </c>
      <c r="E241" s="143" t="s">
        <v>30</v>
      </c>
      <c r="F241" s="142">
        <v>1</v>
      </c>
      <c r="G241" s="144">
        <v>516.08000000000004</v>
      </c>
      <c r="H241" s="144">
        <v>664.81</v>
      </c>
      <c r="I241" s="144">
        <v>664.81</v>
      </c>
      <c r="J241" s="145">
        <v>6.7621350908815558E-4</v>
      </c>
    </row>
    <row r="242" spans="1:10" x14ac:dyDescent="0.35">
      <c r="A242" s="166" t="s">
        <v>1876</v>
      </c>
      <c r="B242" s="142" t="s">
        <v>207</v>
      </c>
      <c r="C242" s="166" t="s">
        <v>58</v>
      </c>
      <c r="D242" s="166" t="s">
        <v>208</v>
      </c>
      <c r="E242" s="143" t="s">
        <v>30</v>
      </c>
      <c r="F242" s="142">
        <v>10</v>
      </c>
      <c r="G242" s="144">
        <v>62.64</v>
      </c>
      <c r="H242" s="144">
        <v>80.69</v>
      </c>
      <c r="I242" s="144">
        <v>806.9</v>
      </c>
      <c r="J242" s="145">
        <v>8.2074078380775365E-4</v>
      </c>
    </row>
    <row r="243" spans="1:10" ht="37.5" x14ac:dyDescent="0.35">
      <c r="A243" s="166" t="s">
        <v>1877</v>
      </c>
      <c r="B243" s="142" t="s">
        <v>209</v>
      </c>
      <c r="C243" s="166" t="s">
        <v>12</v>
      </c>
      <c r="D243" s="166" t="s">
        <v>210</v>
      </c>
      <c r="E243" s="143" t="s">
        <v>43</v>
      </c>
      <c r="F243" s="142">
        <v>2300</v>
      </c>
      <c r="G243" s="144">
        <v>4.08</v>
      </c>
      <c r="H243" s="144">
        <v>5.25</v>
      </c>
      <c r="I243" s="144">
        <v>12075</v>
      </c>
      <c r="J243" s="145">
        <v>1.228212289562353E-2</v>
      </c>
    </row>
    <row r="244" spans="1:10" ht="37.5" x14ac:dyDescent="0.35">
      <c r="A244" s="166" t="s">
        <v>1878</v>
      </c>
      <c r="B244" s="142" t="s">
        <v>211</v>
      </c>
      <c r="C244" s="166" t="s">
        <v>12</v>
      </c>
      <c r="D244" s="166" t="s">
        <v>212</v>
      </c>
      <c r="E244" s="143" t="s">
        <v>43</v>
      </c>
      <c r="F244" s="142">
        <v>440</v>
      </c>
      <c r="G244" s="144">
        <v>9.67</v>
      </c>
      <c r="H244" s="144">
        <v>12.45</v>
      </c>
      <c r="I244" s="144">
        <v>5478</v>
      </c>
      <c r="J244" s="145">
        <v>5.5719643248220039E-3</v>
      </c>
    </row>
    <row r="245" spans="1:10" ht="50" x14ac:dyDescent="0.35">
      <c r="A245" s="166" t="s">
        <v>1879</v>
      </c>
      <c r="B245" s="142" t="s">
        <v>1921</v>
      </c>
      <c r="C245" s="166" t="s">
        <v>12</v>
      </c>
      <c r="D245" s="166" t="s">
        <v>1922</v>
      </c>
      <c r="E245" s="143" t="s">
        <v>43</v>
      </c>
      <c r="F245" s="142">
        <v>195</v>
      </c>
      <c r="G245" s="144">
        <v>39.78</v>
      </c>
      <c r="H245" s="144">
        <v>51.24</v>
      </c>
      <c r="I245" s="144">
        <v>9991.7999999999993</v>
      </c>
      <c r="J245" s="145">
        <v>1.0163189693456826E-2</v>
      </c>
    </row>
    <row r="246" spans="1:10" ht="37.5" x14ac:dyDescent="0.35">
      <c r="A246" s="166" t="s">
        <v>1880</v>
      </c>
      <c r="B246" s="142" t="s">
        <v>1923</v>
      </c>
      <c r="C246" s="166" t="s">
        <v>12</v>
      </c>
      <c r="D246" s="166" t="s">
        <v>1924</v>
      </c>
      <c r="E246" s="143" t="s">
        <v>16</v>
      </c>
      <c r="F246" s="142">
        <v>1</v>
      </c>
      <c r="G246" s="144">
        <v>2276.4</v>
      </c>
      <c r="H246" s="144">
        <v>2932.45</v>
      </c>
      <c r="I246" s="144">
        <v>2932.45</v>
      </c>
      <c r="J246" s="145">
        <v>2.9827504169996867E-3</v>
      </c>
    </row>
    <row r="247" spans="1:10" ht="25" x14ac:dyDescent="0.35">
      <c r="A247" s="166" t="s">
        <v>1881</v>
      </c>
      <c r="B247" s="142" t="s">
        <v>1925</v>
      </c>
      <c r="C247" s="166" t="s">
        <v>58</v>
      </c>
      <c r="D247" s="166" t="s">
        <v>1926</v>
      </c>
      <c r="E247" s="143" t="s">
        <v>30</v>
      </c>
      <c r="F247" s="142">
        <v>1</v>
      </c>
      <c r="G247" s="144">
        <v>445.79</v>
      </c>
      <c r="H247" s="144">
        <v>574.26</v>
      </c>
      <c r="I247" s="144">
        <v>574.26</v>
      </c>
      <c r="J247" s="145">
        <v>5.8411030178391447E-4</v>
      </c>
    </row>
    <row r="248" spans="1:10" ht="37.5" x14ac:dyDescent="0.35">
      <c r="A248" s="166" t="s">
        <v>1882</v>
      </c>
      <c r="B248" s="142" t="s">
        <v>114</v>
      </c>
      <c r="C248" s="166" t="s">
        <v>12</v>
      </c>
      <c r="D248" s="166" t="s">
        <v>115</v>
      </c>
      <c r="E248" s="143" t="s">
        <v>43</v>
      </c>
      <c r="F248" s="142">
        <v>95</v>
      </c>
      <c r="G248" s="144">
        <v>15.64</v>
      </c>
      <c r="H248" s="144">
        <v>20.14</v>
      </c>
      <c r="I248" s="144">
        <v>1913.3</v>
      </c>
      <c r="J248" s="145">
        <v>1.9461189015483643E-3</v>
      </c>
    </row>
    <row r="249" spans="1:10" ht="37.5" x14ac:dyDescent="0.35">
      <c r="A249" s="166" t="s">
        <v>1883</v>
      </c>
      <c r="B249" s="142" t="s">
        <v>215</v>
      </c>
      <c r="C249" s="166" t="s">
        <v>12</v>
      </c>
      <c r="D249" s="166" t="s">
        <v>216</v>
      </c>
      <c r="E249" s="143" t="s">
        <v>43</v>
      </c>
      <c r="F249" s="142">
        <v>28</v>
      </c>
      <c r="G249" s="144">
        <v>25.82</v>
      </c>
      <c r="H249" s="144">
        <v>33.26</v>
      </c>
      <c r="I249" s="144">
        <v>931.28</v>
      </c>
      <c r="J249" s="145">
        <v>9.4725427828043734E-4</v>
      </c>
    </row>
    <row r="250" spans="1:10" ht="37.5" x14ac:dyDescent="0.35">
      <c r="A250" s="166" t="s">
        <v>1884</v>
      </c>
      <c r="B250" s="142" t="s">
        <v>1927</v>
      </c>
      <c r="C250" s="166" t="s">
        <v>12</v>
      </c>
      <c r="D250" s="166" t="s">
        <v>1928</v>
      </c>
      <c r="E250" s="143" t="s">
        <v>43</v>
      </c>
      <c r="F250" s="142">
        <v>10</v>
      </c>
      <c r="G250" s="144">
        <v>11.79</v>
      </c>
      <c r="H250" s="144">
        <v>15.18</v>
      </c>
      <c r="I250" s="144">
        <v>151.80000000000001</v>
      </c>
      <c r="J250" s="145">
        <v>1.5440383068783864E-4</v>
      </c>
    </row>
    <row r="251" spans="1:10" ht="37.5" x14ac:dyDescent="0.35">
      <c r="A251" s="166" t="s">
        <v>1885</v>
      </c>
      <c r="B251" s="142" t="s">
        <v>110</v>
      </c>
      <c r="C251" s="166" t="s">
        <v>12</v>
      </c>
      <c r="D251" s="166" t="s">
        <v>111</v>
      </c>
      <c r="E251" s="143" t="s">
        <v>16</v>
      </c>
      <c r="F251" s="142">
        <v>5</v>
      </c>
      <c r="G251" s="144">
        <v>13.21</v>
      </c>
      <c r="H251" s="144">
        <v>17.010000000000002</v>
      </c>
      <c r="I251" s="144">
        <v>85.05</v>
      </c>
      <c r="J251" s="145">
        <v>8.6508865612652688E-5</v>
      </c>
    </row>
    <row r="252" spans="1:10" x14ac:dyDescent="0.35">
      <c r="A252" s="166" t="s">
        <v>1886</v>
      </c>
      <c r="B252" s="142" t="s">
        <v>217</v>
      </c>
      <c r="C252" s="166" t="s">
        <v>58</v>
      </c>
      <c r="D252" s="166" t="s">
        <v>218</v>
      </c>
      <c r="E252" s="143" t="s">
        <v>30</v>
      </c>
      <c r="F252" s="142">
        <v>4</v>
      </c>
      <c r="G252" s="144">
        <v>5.53</v>
      </c>
      <c r="H252" s="144">
        <v>7.12</v>
      </c>
      <c r="I252" s="144">
        <v>28.48</v>
      </c>
      <c r="J252" s="145">
        <v>2.8968518432079348E-5</v>
      </c>
    </row>
    <row r="253" spans="1:10" x14ac:dyDescent="0.35">
      <c r="A253" s="166" t="s">
        <v>1887</v>
      </c>
      <c r="B253" s="142" t="s">
        <v>221</v>
      </c>
      <c r="C253" s="166" t="s">
        <v>58</v>
      </c>
      <c r="D253" s="166" t="s">
        <v>222</v>
      </c>
      <c r="E253" s="143" t="s">
        <v>30</v>
      </c>
      <c r="F253" s="142">
        <v>2</v>
      </c>
      <c r="G253" s="144">
        <v>23.49</v>
      </c>
      <c r="H253" s="144">
        <v>30.25</v>
      </c>
      <c r="I253" s="144">
        <v>60.5</v>
      </c>
      <c r="J253" s="145">
        <v>6.1537758607471929E-5</v>
      </c>
    </row>
    <row r="254" spans="1:10" x14ac:dyDescent="0.35">
      <c r="A254" s="166" t="s">
        <v>1888</v>
      </c>
      <c r="B254" s="142" t="s">
        <v>223</v>
      </c>
      <c r="C254" s="166" t="s">
        <v>58</v>
      </c>
      <c r="D254" s="166" t="s">
        <v>224</v>
      </c>
      <c r="E254" s="143" t="s">
        <v>116</v>
      </c>
      <c r="F254" s="142">
        <v>540</v>
      </c>
      <c r="G254" s="144">
        <v>6.02</v>
      </c>
      <c r="H254" s="144">
        <v>7.75</v>
      </c>
      <c r="I254" s="144">
        <v>4185</v>
      </c>
      <c r="J254" s="145">
        <v>4.2567854507813228E-3</v>
      </c>
    </row>
    <row r="255" spans="1:10" x14ac:dyDescent="0.35">
      <c r="A255" s="166" t="s">
        <v>1889</v>
      </c>
      <c r="B255" s="142" t="s">
        <v>225</v>
      </c>
      <c r="C255" s="166" t="s">
        <v>58</v>
      </c>
      <c r="D255" s="166" t="s">
        <v>226</v>
      </c>
      <c r="E255" s="143" t="s">
        <v>116</v>
      </c>
      <c r="F255" s="142">
        <v>260</v>
      </c>
      <c r="G255" s="144">
        <v>8</v>
      </c>
      <c r="H255" s="144">
        <v>10.3</v>
      </c>
      <c r="I255" s="144">
        <v>2678</v>
      </c>
      <c r="J255" s="145">
        <v>2.7239358272861127E-3</v>
      </c>
    </row>
    <row r="256" spans="1:10" x14ac:dyDescent="0.35">
      <c r="A256" s="166" t="s">
        <v>1890</v>
      </c>
      <c r="B256" s="142" t="s">
        <v>227</v>
      </c>
      <c r="C256" s="166" t="s">
        <v>58</v>
      </c>
      <c r="D256" s="166" t="s">
        <v>228</v>
      </c>
      <c r="E256" s="143" t="s">
        <v>30</v>
      </c>
      <c r="F256" s="142">
        <v>5</v>
      </c>
      <c r="G256" s="144">
        <v>4.75</v>
      </c>
      <c r="H256" s="144">
        <v>6.11</v>
      </c>
      <c r="I256" s="144">
        <v>30.55</v>
      </c>
      <c r="J256" s="145">
        <v>3.1074025214186236E-5</v>
      </c>
    </row>
    <row r="257" spans="1:10" ht="37.5" x14ac:dyDescent="0.35">
      <c r="A257" s="166" t="s">
        <v>1891</v>
      </c>
      <c r="B257" s="142" t="s">
        <v>1929</v>
      </c>
      <c r="C257" s="166" t="s">
        <v>12</v>
      </c>
      <c r="D257" s="166" t="s">
        <v>1930</v>
      </c>
      <c r="E257" s="143" t="s">
        <v>16</v>
      </c>
      <c r="F257" s="142">
        <v>8</v>
      </c>
      <c r="G257" s="144">
        <v>5.63</v>
      </c>
      <c r="H257" s="144">
        <v>7.25</v>
      </c>
      <c r="I257" s="144">
        <v>58</v>
      </c>
      <c r="J257" s="145">
        <v>5.8994876020386309E-5</v>
      </c>
    </row>
    <row r="258" spans="1:10" x14ac:dyDescent="0.35">
      <c r="A258" s="166" t="s">
        <v>1892</v>
      </c>
      <c r="B258" s="142" t="s">
        <v>1931</v>
      </c>
      <c r="C258" s="166" t="s">
        <v>58</v>
      </c>
      <c r="D258" s="166" t="s">
        <v>1932</v>
      </c>
      <c r="E258" s="143" t="s">
        <v>30</v>
      </c>
      <c r="F258" s="142">
        <v>8</v>
      </c>
      <c r="G258" s="144">
        <v>5.08</v>
      </c>
      <c r="H258" s="144">
        <v>6.54</v>
      </c>
      <c r="I258" s="144">
        <v>52.32</v>
      </c>
      <c r="J258" s="145">
        <v>5.3217446782527786E-5</v>
      </c>
    </row>
    <row r="259" spans="1:10" ht="37.5" x14ac:dyDescent="0.35">
      <c r="A259" s="166" t="s">
        <v>1893</v>
      </c>
      <c r="B259" s="142" t="s">
        <v>1933</v>
      </c>
      <c r="C259" s="166" t="s">
        <v>12</v>
      </c>
      <c r="D259" s="166" t="s">
        <v>1934</v>
      </c>
      <c r="E259" s="143" t="s">
        <v>16</v>
      </c>
      <c r="F259" s="142">
        <v>10</v>
      </c>
      <c r="G259" s="144">
        <v>7.45</v>
      </c>
      <c r="H259" s="144">
        <v>9.59</v>
      </c>
      <c r="I259" s="144">
        <v>95.9</v>
      </c>
      <c r="J259" s="145">
        <v>9.7544976040604255E-5</v>
      </c>
    </row>
    <row r="260" spans="1:10" ht="25" x14ac:dyDescent="0.35">
      <c r="A260" s="166" t="s">
        <v>1894</v>
      </c>
      <c r="B260" s="142" t="s">
        <v>229</v>
      </c>
      <c r="C260" s="166" t="s">
        <v>12</v>
      </c>
      <c r="D260" s="166" t="s">
        <v>230</v>
      </c>
      <c r="E260" s="143" t="s">
        <v>16</v>
      </c>
      <c r="F260" s="142">
        <v>5</v>
      </c>
      <c r="G260" s="144">
        <v>49.62</v>
      </c>
      <c r="H260" s="144">
        <v>63.92</v>
      </c>
      <c r="I260" s="144">
        <v>319.60000000000002</v>
      </c>
      <c r="J260" s="145">
        <v>3.2508210993302528E-4</v>
      </c>
    </row>
    <row r="261" spans="1:10" ht="25" x14ac:dyDescent="0.35">
      <c r="A261" s="166" t="s">
        <v>1895</v>
      </c>
      <c r="B261" s="142" t="s">
        <v>1935</v>
      </c>
      <c r="C261" s="166" t="s">
        <v>58</v>
      </c>
      <c r="D261" s="166" t="s">
        <v>1936</v>
      </c>
      <c r="E261" s="143" t="s">
        <v>30</v>
      </c>
      <c r="F261" s="142">
        <v>5</v>
      </c>
      <c r="G261" s="144">
        <v>108.17</v>
      </c>
      <c r="H261" s="144">
        <v>139.34</v>
      </c>
      <c r="I261" s="144">
        <v>696.7</v>
      </c>
      <c r="J261" s="145">
        <v>7.086505193690197E-4</v>
      </c>
    </row>
    <row r="262" spans="1:10" x14ac:dyDescent="0.35">
      <c r="A262" s="166" t="s">
        <v>1896</v>
      </c>
      <c r="B262" s="142" t="s">
        <v>1937</v>
      </c>
      <c r="C262" s="166" t="s">
        <v>58</v>
      </c>
      <c r="D262" s="166" t="s">
        <v>1938</v>
      </c>
      <c r="E262" s="143" t="s">
        <v>30</v>
      </c>
      <c r="F262" s="142">
        <v>2</v>
      </c>
      <c r="G262" s="144">
        <v>178.17</v>
      </c>
      <c r="H262" s="144">
        <v>229.51</v>
      </c>
      <c r="I262" s="144">
        <v>459.02</v>
      </c>
      <c r="J262" s="145">
        <v>4.6689358604961592E-4</v>
      </c>
    </row>
    <row r="263" spans="1:10" x14ac:dyDescent="0.35">
      <c r="A263" s="166" t="s">
        <v>1897</v>
      </c>
      <c r="B263" s="142" t="s">
        <v>1939</v>
      </c>
      <c r="C263" s="166" t="s">
        <v>17</v>
      </c>
      <c r="D263" s="166" t="s">
        <v>1940</v>
      </c>
      <c r="E263" s="143" t="s">
        <v>16</v>
      </c>
      <c r="F263" s="142">
        <v>1</v>
      </c>
      <c r="G263" s="144">
        <v>382.39</v>
      </c>
      <c r="H263" s="144">
        <v>492.59</v>
      </c>
      <c r="I263" s="144">
        <v>492.59</v>
      </c>
      <c r="J263" s="145">
        <v>5.0103941342900164E-4</v>
      </c>
    </row>
    <row r="264" spans="1:10" ht="25" x14ac:dyDescent="0.35">
      <c r="A264" s="166" t="s">
        <v>1898</v>
      </c>
      <c r="B264" s="142" t="s">
        <v>1941</v>
      </c>
      <c r="C264" s="166" t="s">
        <v>12</v>
      </c>
      <c r="D264" s="166" t="s">
        <v>1942</v>
      </c>
      <c r="E264" s="143" t="s">
        <v>16</v>
      </c>
      <c r="F264" s="142">
        <v>7</v>
      </c>
      <c r="G264" s="144">
        <v>40.130000000000003</v>
      </c>
      <c r="H264" s="144">
        <v>51.69</v>
      </c>
      <c r="I264" s="144">
        <v>361.83</v>
      </c>
      <c r="J264" s="145">
        <v>3.6803648259407551E-4</v>
      </c>
    </row>
    <row r="265" spans="1:10" x14ac:dyDescent="0.35">
      <c r="A265" s="170" t="s">
        <v>258</v>
      </c>
      <c r="B265" s="170"/>
      <c r="C265" s="170"/>
      <c r="D265" s="170" t="s">
        <v>261</v>
      </c>
      <c r="E265" s="170"/>
      <c r="F265" s="139"/>
      <c r="G265" s="170"/>
      <c r="H265" s="170"/>
      <c r="I265" s="140">
        <v>3938.41</v>
      </c>
      <c r="J265" s="141">
        <v>4.0059656839215455E-3</v>
      </c>
    </row>
    <row r="266" spans="1:10" x14ac:dyDescent="0.35">
      <c r="A266" s="166" t="s">
        <v>259</v>
      </c>
      <c r="B266" s="142" t="s">
        <v>396</v>
      </c>
      <c r="C266" s="166" t="s">
        <v>17</v>
      </c>
      <c r="D266" s="166" t="s">
        <v>262</v>
      </c>
      <c r="E266" s="143" t="s">
        <v>16</v>
      </c>
      <c r="F266" s="142">
        <v>23</v>
      </c>
      <c r="G266" s="144">
        <v>50.11</v>
      </c>
      <c r="H266" s="144">
        <v>64.55</v>
      </c>
      <c r="I266" s="144">
        <v>1484.65</v>
      </c>
      <c r="J266" s="145">
        <v>1.5101162531666644E-3</v>
      </c>
    </row>
    <row r="267" spans="1:10" x14ac:dyDescent="0.35">
      <c r="A267" s="166" t="s">
        <v>1899</v>
      </c>
      <c r="B267" s="142" t="s">
        <v>397</v>
      </c>
      <c r="C267" s="166" t="s">
        <v>17</v>
      </c>
      <c r="D267" s="166" t="s">
        <v>263</v>
      </c>
      <c r="E267" s="143" t="s">
        <v>16</v>
      </c>
      <c r="F267" s="142">
        <v>8</v>
      </c>
      <c r="G267" s="144">
        <v>238.1</v>
      </c>
      <c r="H267" s="144">
        <v>306.72000000000003</v>
      </c>
      <c r="I267" s="144">
        <v>2453.7600000000002</v>
      </c>
      <c r="J267" s="145">
        <v>2.4958494307548811E-3</v>
      </c>
    </row>
    <row r="268" spans="1:10" x14ac:dyDescent="0.35">
      <c r="A268" s="170" t="s">
        <v>1900</v>
      </c>
      <c r="B268" s="170"/>
      <c r="C268" s="170"/>
      <c r="D268" s="170" t="s">
        <v>167</v>
      </c>
      <c r="E268" s="170"/>
      <c r="F268" s="139"/>
      <c r="G268" s="170"/>
      <c r="H268" s="170"/>
      <c r="I268" s="140">
        <v>105999.85</v>
      </c>
      <c r="J268" s="141">
        <v>0.10781806911947493</v>
      </c>
    </row>
    <row r="269" spans="1:10" x14ac:dyDescent="0.35">
      <c r="A269" s="166" t="s">
        <v>2040</v>
      </c>
      <c r="B269" s="142" t="s">
        <v>1901</v>
      </c>
      <c r="C269" s="166" t="s">
        <v>17</v>
      </c>
      <c r="D269" s="166" t="s">
        <v>1902</v>
      </c>
      <c r="E269" s="143" t="s">
        <v>43</v>
      </c>
      <c r="F269" s="142">
        <v>55</v>
      </c>
      <c r="G269" s="144">
        <v>1496.1</v>
      </c>
      <c r="H269" s="144">
        <v>1927.27</v>
      </c>
      <c r="I269" s="144">
        <v>105999.85</v>
      </c>
      <c r="J269" s="145">
        <v>0.10781806911947493</v>
      </c>
    </row>
    <row r="270" spans="1:10" x14ac:dyDescent="0.35">
      <c r="A270" s="164"/>
      <c r="B270" s="164"/>
      <c r="C270" s="164"/>
      <c r="D270" s="164"/>
      <c r="E270" s="164"/>
      <c r="F270" s="164"/>
      <c r="G270" s="164"/>
      <c r="H270" s="164"/>
      <c r="I270" s="164"/>
      <c r="J270" s="164"/>
    </row>
    <row r="271" spans="1:10" x14ac:dyDescent="0.35">
      <c r="A271" s="220"/>
      <c r="B271" s="220"/>
      <c r="C271" s="220"/>
      <c r="D271" s="149"/>
      <c r="E271" s="163"/>
      <c r="F271" s="221" t="s">
        <v>13</v>
      </c>
      <c r="G271" s="220"/>
      <c r="H271" s="222">
        <v>763237.67</v>
      </c>
      <c r="I271" s="220"/>
      <c r="J271" s="220"/>
    </row>
    <row r="272" spans="1:10" x14ac:dyDescent="0.35">
      <c r="A272" s="220"/>
      <c r="B272" s="220"/>
      <c r="C272" s="220"/>
      <c r="D272" s="149"/>
      <c r="E272" s="163"/>
      <c r="F272" s="221" t="s">
        <v>14</v>
      </c>
      <c r="G272" s="220"/>
      <c r="H272" s="222">
        <v>219898.56</v>
      </c>
      <c r="I272" s="220"/>
      <c r="J272" s="220"/>
    </row>
    <row r="273" spans="1:10" x14ac:dyDescent="0.35">
      <c r="A273" s="220"/>
      <c r="B273" s="220"/>
      <c r="C273" s="220"/>
      <c r="D273" s="149"/>
      <c r="E273" s="163"/>
      <c r="F273" s="221" t="s">
        <v>15</v>
      </c>
      <c r="G273" s="220"/>
      <c r="H273" s="222">
        <v>983136.23</v>
      </c>
      <c r="I273" s="220"/>
      <c r="J273" s="220"/>
    </row>
    <row r="279" spans="1:10" x14ac:dyDescent="0.35">
      <c r="A279" s="223" t="s">
        <v>294</v>
      </c>
      <c r="B279" s="223"/>
      <c r="C279" s="223"/>
      <c r="D279" s="223"/>
      <c r="E279" s="223"/>
      <c r="F279" s="223"/>
      <c r="G279" s="223"/>
      <c r="H279" s="223"/>
      <c r="I279" s="223"/>
      <c r="J279" s="223"/>
    </row>
    <row r="280" spans="1:10" x14ac:dyDescent="0.35">
      <c r="A280" s="223"/>
      <c r="B280" s="223"/>
      <c r="C280" s="223"/>
      <c r="D280" s="223"/>
      <c r="E280" s="223"/>
      <c r="F280" s="223"/>
      <c r="G280" s="223"/>
      <c r="H280" s="223"/>
      <c r="I280" s="223"/>
      <c r="J280" s="223"/>
    </row>
    <row r="281" spans="1:10" x14ac:dyDescent="0.35">
      <c r="A281" s="223"/>
      <c r="B281" s="223"/>
      <c r="C281" s="223"/>
      <c r="D281" s="223"/>
      <c r="E281" s="223"/>
      <c r="F281" s="223"/>
      <c r="G281" s="223"/>
      <c r="H281" s="223"/>
      <c r="I281" s="223"/>
      <c r="J281" s="223"/>
    </row>
  </sheetData>
  <mergeCells count="19">
    <mergeCell ref="A273:C273"/>
    <mergeCell ref="F273:G273"/>
    <mergeCell ref="H273:J273"/>
    <mergeCell ref="A279:J281"/>
    <mergeCell ref="A271:C271"/>
    <mergeCell ref="F271:G271"/>
    <mergeCell ref="H271:J271"/>
    <mergeCell ref="A272:C272"/>
    <mergeCell ref="F272:G272"/>
    <mergeCell ref="H272:J272"/>
    <mergeCell ref="A1:J1"/>
    <mergeCell ref="A2:J2"/>
    <mergeCell ref="A3:A4"/>
    <mergeCell ref="B3:D4"/>
    <mergeCell ref="E3:F3"/>
    <mergeCell ref="G3:H3"/>
    <mergeCell ref="I3:J3"/>
    <mergeCell ref="E4:F4"/>
    <mergeCell ref="I4:J4"/>
  </mergeCells>
  <pageMargins left="0.511811024" right="0.511811024" top="0.78740157499999996" bottom="0.78740157499999996" header="0.31496062000000002" footer="0.31496062000000002"/>
  <pageSetup paperSize="9" scale="61" fitToHeight="0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/>
  </sheetViews>
  <sheetFormatPr defaultColWidth="9.1796875" defaultRowHeight="15.5" zeroHeight="1" x14ac:dyDescent="0.35"/>
  <cols>
    <col min="1" max="1" width="9.1796875" style="46"/>
    <col min="2" max="2" width="42" style="14" customWidth="1"/>
    <col min="3" max="3" width="21.26953125" style="14" customWidth="1"/>
    <col min="4" max="4" width="9.26953125" style="46" customWidth="1"/>
    <col min="5" max="5" width="7.1796875" style="14" customWidth="1"/>
    <col min="6" max="11" width="12.7265625" style="14" customWidth="1"/>
    <col min="12" max="12" width="14.7265625" style="14" customWidth="1"/>
    <col min="13" max="13" width="15.54296875" style="14" customWidth="1"/>
    <col min="14" max="14" width="16.453125" style="14" customWidth="1"/>
    <col min="15" max="16384" width="9.1796875" style="14"/>
  </cols>
  <sheetData>
    <row r="1" spans="1:16" s="1" customFormat="1" ht="20" x14ac:dyDescent="0.4">
      <c r="A1" s="3"/>
      <c r="B1" s="2"/>
      <c r="C1" s="4"/>
      <c r="D1" s="54"/>
      <c r="E1" s="54" t="e">
        <f>#REF!</f>
        <v>#REF!</v>
      </c>
      <c r="N1" s="6"/>
    </row>
    <row r="2" spans="1:16" s="1" customFormat="1" x14ac:dyDescent="0.35">
      <c r="A2" s="7" t="str">
        <f>'1 GERAL CFF'!A2</f>
        <v>Obra: REFORMA E AMPLIAÇÃO DE UM COMPLEXO EDUCACIONAL E.M.E.F. RAULINO DE O. PINTO</v>
      </c>
      <c r="B2" s="2"/>
      <c r="C2" s="4"/>
      <c r="D2" s="2"/>
      <c r="E2" s="5"/>
      <c r="G2" s="8"/>
      <c r="H2" s="8"/>
      <c r="I2" s="8"/>
      <c r="J2" s="8"/>
      <c r="K2" s="8"/>
      <c r="N2" s="6"/>
    </row>
    <row r="3" spans="1:16" s="1" customFormat="1" x14ac:dyDescent="0.35">
      <c r="A3" s="7" t="str">
        <f>'1 GERAL CFF'!A3</f>
        <v xml:space="preserve">Local: TRAVESSA 5 DE ABRIL - BOM JESUS DO TOCANTINS - PA
</v>
      </c>
      <c r="B3" s="2"/>
      <c r="C3" s="4"/>
      <c r="D3" s="2"/>
      <c r="E3" s="5"/>
      <c r="G3" s="8"/>
      <c r="H3" s="8"/>
      <c r="I3" s="8"/>
      <c r="J3" s="8"/>
      <c r="K3" s="8"/>
      <c r="N3" s="6"/>
    </row>
    <row r="4" spans="1:16" s="1" customFormat="1" x14ac:dyDescent="0.35">
      <c r="A4" s="3"/>
      <c r="B4" s="2"/>
      <c r="C4" s="4"/>
      <c r="D4" s="2"/>
      <c r="E4" s="5"/>
      <c r="G4" s="9"/>
      <c r="H4" s="9"/>
      <c r="I4" s="9"/>
      <c r="J4" s="9"/>
      <c r="K4" s="9"/>
      <c r="N4" s="6"/>
    </row>
    <row r="5" spans="1:16" ht="18" x14ac:dyDescent="0.4">
      <c r="A5" s="10"/>
      <c r="B5" s="11"/>
      <c r="C5" s="12" t="s">
        <v>21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</row>
    <row r="6" spans="1:16" x14ac:dyDescent="0.35">
      <c r="A6" s="308" t="s">
        <v>22</v>
      </c>
      <c r="B6" s="308" t="s">
        <v>19</v>
      </c>
      <c r="C6" s="308" t="s">
        <v>20</v>
      </c>
      <c r="D6" s="308" t="s">
        <v>23</v>
      </c>
      <c r="E6" s="313"/>
      <c r="F6" s="315" t="s">
        <v>24</v>
      </c>
      <c r="G6" s="316"/>
      <c r="H6" s="316"/>
      <c r="I6" s="316"/>
      <c r="J6" s="316"/>
      <c r="K6" s="316"/>
      <c r="L6" s="316"/>
      <c r="M6" s="317"/>
      <c r="N6" s="308" t="s">
        <v>18</v>
      </c>
    </row>
    <row r="7" spans="1:16" s="16" customFormat="1" x14ac:dyDescent="0.35">
      <c r="A7" s="309"/>
      <c r="B7" s="309"/>
      <c r="C7" s="309"/>
      <c r="D7" s="309"/>
      <c r="E7" s="314"/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309"/>
    </row>
    <row r="8" spans="1:16" ht="15" customHeight="1" x14ac:dyDescent="0.35">
      <c r="A8" s="300">
        <v>15</v>
      </c>
      <c r="B8" s="301" t="e">
        <f>VLOOKUP(A8,#REF!,4,FALSE)</f>
        <v>#REF!</v>
      </c>
      <c r="C8" s="304" t="e">
        <f>VLOOKUP(A8,#REF!,9,FALSE)</f>
        <v>#REF!</v>
      </c>
      <c r="D8" s="310">
        <f>IFERROR(C8/$C$38,0)</f>
        <v>0</v>
      </c>
      <c r="E8" s="17" t="s">
        <v>23</v>
      </c>
      <c r="F8" s="18">
        <v>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>SUM(F8:M8)</f>
        <v>1</v>
      </c>
    </row>
    <row r="9" spans="1:16" ht="15" customHeight="1" x14ac:dyDescent="0.35">
      <c r="A9" s="300"/>
      <c r="B9" s="302"/>
      <c r="C9" s="305"/>
      <c r="D9" s="311"/>
      <c r="E9" s="21"/>
      <c r="F9" s="22"/>
      <c r="G9" s="23"/>
      <c r="H9" s="23"/>
      <c r="I9" s="23"/>
      <c r="J9" s="23"/>
      <c r="K9" s="23"/>
      <c r="L9" s="23"/>
      <c r="M9" s="23"/>
      <c r="N9" s="24"/>
      <c r="P9" s="25"/>
    </row>
    <row r="10" spans="1:16" ht="15" customHeight="1" x14ac:dyDescent="0.35">
      <c r="A10" s="300"/>
      <c r="B10" s="303"/>
      <c r="C10" s="306"/>
      <c r="D10" s="312"/>
      <c r="E10" s="26" t="s">
        <v>25</v>
      </c>
      <c r="F10" s="27">
        <f t="shared" ref="F10:M10" si="0">IFERROR($C8*F8,0)</f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8">
        <f>SUM(F10:M10)</f>
        <v>0</v>
      </c>
    </row>
    <row r="11" spans="1:16" ht="15" customHeight="1" x14ac:dyDescent="0.35">
      <c r="A11" s="319">
        <v>16</v>
      </c>
      <c r="B11" s="301" t="e">
        <f>VLOOKUP(A11,#REF!,4,FALSE)</f>
        <v>#REF!</v>
      </c>
      <c r="C11" s="304" t="e">
        <f>VLOOKUP(A11,#REF!,9,FALSE)</f>
        <v>#REF!</v>
      </c>
      <c r="D11" s="307">
        <f>IFERROR(C11/$C$38,0)</f>
        <v>0</v>
      </c>
      <c r="E11" s="17" t="s">
        <v>23</v>
      </c>
      <c r="F11" s="18">
        <v>0</v>
      </c>
      <c r="G11" s="19">
        <v>0.5</v>
      </c>
      <c r="H11" s="19">
        <v>0.5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f>SUM(F11:M11)</f>
        <v>1</v>
      </c>
    </row>
    <row r="12" spans="1:16" ht="15" customHeight="1" x14ac:dyDescent="0.35">
      <c r="A12" s="320"/>
      <c r="B12" s="302"/>
      <c r="C12" s="305"/>
      <c r="D12" s="307"/>
      <c r="E12" s="21"/>
      <c r="F12" s="22"/>
      <c r="G12" s="23"/>
      <c r="H12" s="23"/>
      <c r="I12" s="23"/>
      <c r="J12" s="23"/>
      <c r="K12" s="23"/>
      <c r="L12" s="23"/>
      <c r="M12" s="23"/>
      <c r="N12" s="24"/>
    </row>
    <row r="13" spans="1:16" ht="15" customHeight="1" x14ac:dyDescent="0.35">
      <c r="A13" s="321"/>
      <c r="B13" s="303"/>
      <c r="C13" s="306"/>
      <c r="D13" s="307"/>
      <c r="E13" s="26" t="s">
        <v>25</v>
      </c>
      <c r="F13" s="27">
        <f t="shared" ref="F13:M13" si="1">IFERROR($C11*F11,0)</f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8">
        <f>SUM(F13:M13)</f>
        <v>0</v>
      </c>
    </row>
    <row r="14" spans="1:16" ht="15" customHeight="1" x14ac:dyDescent="0.35">
      <c r="A14" s="319">
        <v>17</v>
      </c>
      <c r="B14" s="301" t="e">
        <f>VLOOKUP(A14,#REF!,4,FALSE)</f>
        <v>#REF!</v>
      </c>
      <c r="C14" s="304" t="e">
        <f>VLOOKUP(A14,#REF!,9,FALSE)</f>
        <v>#REF!</v>
      </c>
      <c r="D14" s="307">
        <f>IFERROR(C14/$C$38,0)</f>
        <v>0</v>
      </c>
      <c r="E14" s="17" t="s">
        <v>23</v>
      </c>
      <c r="F14" s="18">
        <v>0</v>
      </c>
      <c r="G14" s="19">
        <v>0</v>
      </c>
      <c r="H14" s="19">
        <v>0</v>
      </c>
      <c r="I14" s="19">
        <v>1</v>
      </c>
      <c r="J14" s="19">
        <v>0</v>
      </c>
      <c r="K14" s="19">
        <v>0</v>
      </c>
      <c r="L14" s="19">
        <v>0</v>
      </c>
      <c r="M14" s="19">
        <v>0</v>
      </c>
      <c r="N14" s="20">
        <f>SUM(F14:M14)</f>
        <v>1</v>
      </c>
      <c r="P14" s="29"/>
    </row>
    <row r="15" spans="1:16" ht="15" customHeight="1" x14ac:dyDescent="0.35">
      <c r="A15" s="320"/>
      <c r="B15" s="302"/>
      <c r="C15" s="305"/>
      <c r="D15" s="307"/>
      <c r="E15" s="21"/>
      <c r="F15" s="22"/>
      <c r="G15" s="23"/>
      <c r="H15" s="23"/>
      <c r="I15" s="23"/>
      <c r="J15" s="23"/>
      <c r="K15" s="23"/>
      <c r="L15" s="23"/>
      <c r="M15" s="23"/>
      <c r="N15" s="24"/>
    </row>
    <row r="16" spans="1:16" ht="15" customHeight="1" x14ac:dyDescent="0.35">
      <c r="A16" s="321"/>
      <c r="B16" s="303"/>
      <c r="C16" s="306"/>
      <c r="D16" s="307"/>
      <c r="E16" s="26" t="s">
        <v>25</v>
      </c>
      <c r="F16" s="27">
        <f t="shared" ref="F16:M16" si="2">IFERROR($C14*F14,0)</f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8">
        <f>SUM(F16:M16)</f>
        <v>0</v>
      </c>
    </row>
    <row r="17" spans="1:14" ht="15" customHeight="1" x14ac:dyDescent="0.35">
      <c r="A17" s="319">
        <v>18</v>
      </c>
      <c r="B17" s="301" t="e">
        <f>VLOOKUP(A17,#REF!,4,FALSE)</f>
        <v>#REF!</v>
      </c>
      <c r="C17" s="304" t="e">
        <f>VLOOKUP(A17,#REF!,9,FALSE)</f>
        <v>#REF!</v>
      </c>
      <c r="D17" s="307">
        <f>IFERROR(C17/$C$38,0)</f>
        <v>0</v>
      </c>
      <c r="E17" s="17" t="s">
        <v>23</v>
      </c>
      <c r="F17" s="18">
        <v>0.6</v>
      </c>
      <c r="G17" s="19">
        <v>0.4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f>SUM(F17:M17)</f>
        <v>1</v>
      </c>
    </row>
    <row r="18" spans="1:14" ht="15" customHeight="1" x14ac:dyDescent="0.35">
      <c r="A18" s="320"/>
      <c r="B18" s="302"/>
      <c r="C18" s="305"/>
      <c r="D18" s="307"/>
      <c r="E18" s="21"/>
      <c r="F18" s="22"/>
      <c r="G18" s="23"/>
      <c r="H18" s="23"/>
      <c r="I18" s="23"/>
      <c r="J18" s="23"/>
      <c r="K18" s="23"/>
      <c r="L18" s="23"/>
      <c r="M18" s="23"/>
      <c r="N18" s="24"/>
    </row>
    <row r="19" spans="1:14" ht="15" customHeight="1" x14ac:dyDescent="0.35">
      <c r="A19" s="321"/>
      <c r="B19" s="303"/>
      <c r="C19" s="306"/>
      <c r="D19" s="307"/>
      <c r="E19" s="26" t="s">
        <v>25</v>
      </c>
      <c r="F19" s="27">
        <f t="shared" ref="F19:M19" si="3">IFERROR($C17*F17,0)</f>
        <v>0</v>
      </c>
      <c r="G19" s="27">
        <f t="shared" si="3"/>
        <v>0</v>
      </c>
      <c r="H19" s="27">
        <f t="shared" si="3"/>
        <v>0</v>
      </c>
      <c r="I19" s="27">
        <f t="shared" si="3"/>
        <v>0</v>
      </c>
      <c r="J19" s="27">
        <f t="shared" si="3"/>
        <v>0</v>
      </c>
      <c r="K19" s="27">
        <f t="shared" si="3"/>
        <v>0</v>
      </c>
      <c r="L19" s="27">
        <f t="shared" si="3"/>
        <v>0</v>
      </c>
      <c r="M19" s="27">
        <f t="shared" si="3"/>
        <v>0</v>
      </c>
      <c r="N19" s="28">
        <f>SUM(F19:M19)</f>
        <v>0</v>
      </c>
    </row>
    <row r="20" spans="1:14" ht="15" customHeight="1" x14ac:dyDescent="0.35">
      <c r="A20" s="319">
        <v>19</v>
      </c>
      <c r="B20" s="301" t="e">
        <f>VLOOKUP(A20,#REF!,4,FALSE)</f>
        <v>#REF!</v>
      </c>
      <c r="C20" s="304" t="e">
        <f>VLOOKUP(A20,#REF!,9,FALSE)</f>
        <v>#REF!</v>
      </c>
      <c r="D20" s="307">
        <f>IFERROR(C20/$C$38,0)</f>
        <v>0</v>
      </c>
      <c r="E20" s="17" t="s">
        <v>23</v>
      </c>
      <c r="F20" s="18">
        <v>0</v>
      </c>
      <c r="G20" s="19">
        <v>0</v>
      </c>
      <c r="H20" s="19">
        <v>0.4</v>
      </c>
      <c r="I20" s="19">
        <v>0.4</v>
      </c>
      <c r="J20" s="19">
        <v>0.2</v>
      </c>
      <c r="K20" s="19">
        <v>0</v>
      </c>
      <c r="L20" s="19">
        <v>0</v>
      </c>
      <c r="M20" s="19">
        <v>0</v>
      </c>
      <c r="N20" s="20">
        <f>SUM(F20:M20)</f>
        <v>1</v>
      </c>
    </row>
    <row r="21" spans="1:14" ht="15" customHeight="1" x14ac:dyDescent="0.35">
      <c r="A21" s="320"/>
      <c r="B21" s="302"/>
      <c r="C21" s="305"/>
      <c r="D21" s="307"/>
      <c r="E21" s="21"/>
      <c r="F21" s="22"/>
      <c r="G21" s="23"/>
      <c r="H21" s="23"/>
      <c r="I21" s="23"/>
      <c r="J21" s="23"/>
      <c r="K21" s="23"/>
      <c r="L21" s="23"/>
      <c r="M21" s="23"/>
      <c r="N21" s="24"/>
    </row>
    <row r="22" spans="1:14" ht="15" customHeight="1" x14ac:dyDescent="0.35">
      <c r="A22" s="321"/>
      <c r="B22" s="303"/>
      <c r="C22" s="306"/>
      <c r="D22" s="307"/>
      <c r="E22" s="26" t="s">
        <v>25</v>
      </c>
      <c r="F22" s="27">
        <f t="shared" ref="F22:M22" si="4">IFERROR($C20*F20,0)</f>
        <v>0</v>
      </c>
      <c r="G22" s="27">
        <f t="shared" si="4"/>
        <v>0</v>
      </c>
      <c r="H22" s="27">
        <f t="shared" si="4"/>
        <v>0</v>
      </c>
      <c r="I22" s="27">
        <f t="shared" si="4"/>
        <v>0</v>
      </c>
      <c r="J22" s="27">
        <f t="shared" si="4"/>
        <v>0</v>
      </c>
      <c r="K22" s="27">
        <f t="shared" si="4"/>
        <v>0</v>
      </c>
      <c r="L22" s="27">
        <f t="shared" si="4"/>
        <v>0</v>
      </c>
      <c r="M22" s="27">
        <f t="shared" si="4"/>
        <v>0</v>
      </c>
      <c r="N22" s="28">
        <f>SUM(F22:M22)</f>
        <v>0</v>
      </c>
    </row>
    <row r="23" spans="1:14" ht="15" customHeight="1" x14ac:dyDescent="0.35">
      <c r="A23" s="319">
        <v>20</v>
      </c>
      <c r="B23" s="301" t="e">
        <f>VLOOKUP(A23,#REF!,4,FALSE)</f>
        <v>#REF!</v>
      </c>
      <c r="C23" s="304" t="e">
        <f>VLOOKUP(A23,#REF!,9,FALSE)</f>
        <v>#REF!</v>
      </c>
      <c r="D23" s="307">
        <f>IFERROR(C23/$C$38,0)</f>
        <v>0</v>
      </c>
      <c r="E23" s="17" t="s">
        <v>23</v>
      </c>
      <c r="F23" s="18">
        <v>0</v>
      </c>
      <c r="G23" s="19">
        <v>0</v>
      </c>
      <c r="H23" s="19">
        <v>0</v>
      </c>
      <c r="I23" s="19">
        <v>0.4</v>
      </c>
      <c r="J23" s="19">
        <v>0.4</v>
      </c>
      <c r="K23" s="19">
        <v>0.2</v>
      </c>
      <c r="L23" s="19">
        <v>0</v>
      </c>
      <c r="M23" s="19">
        <v>0</v>
      </c>
      <c r="N23" s="20">
        <f>SUM(F23:M23)</f>
        <v>1</v>
      </c>
    </row>
    <row r="24" spans="1:14" ht="15" customHeight="1" x14ac:dyDescent="0.35">
      <c r="A24" s="320"/>
      <c r="B24" s="302"/>
      <c r="C24" s="305"/>
      <c r="D24" s="307"/>
      <c r="E24" s="21"/>
      <c r="F24" s="22"/>
      <c r="G24" s="23"/>
      <c r="H24" s="23"/>
      <c r="I24" s="23"/>
      <c r="J24" s="23"/>
      <c r="K24" s="23"/>
      <c r="L24" s="23"/>
      <c r="M24" s="23"/>
      <c r="N24" s="24"/>
    </row>
    <row r="25" spans="1:14" ht="15" customHeight="1" x14ac:dyDescent="0.35">
      <c r="A25" s="321"/>
      <c r="B25" s="303"/>
      <c r="C25" s="306"/>
      <c r="D25" s="307"/>
      <c r="E25" s="26" t="s">
        <v>25</v>
      </c>
      <c r="F25" s="27">
        <f t="shared" ref="F25:M25" si="5">IFERROR($C23*F23,0)</f>
        <v>0</v>
      </c>
      <c r="G25" s="27">
        <f t="shared" si="5"/>
        <v>0</v>
      </c>
      <c r="H25" s="27">
        <f t="shared" si="5"/>
        <v>0</v>
      </c>
      <c r="I25" s="27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8">
        <f>SUM(F25:M25)</f>
        <v>0</v>
      </c>
    </row>
    <row r="26" spans="1:14" ht="15" customHeight="1" x14ac:dyDescent="0.35">
      <c r="A26" s="319">
        <v>21</v>
      </c>
      <c r="B26" s="301" t="e">
        <f>VLOOKUP(A26,#REF!,4,FALSE)</f>
        <v>#REF!</v>
      </c>
      <c r="C26" s="304" t="e">
        <f>VLOOKUP(A26,#REF!,9,FALSE)</f>
        <v>#REF!</v>
      </c>
      <c r="D26" s="307">
        <f>IFERROR(C26/$C$38,0)</f>
        <v>0</v>
      </c>
      <c r="E26" s="17" t="s">
        <v>23</v>
      </c>
      <c r="F26" s="18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0.2</v>
      </c>
      <c r="L26" s="19">
        <v>0.7</v>
      </c>
      <c r="M26" s="19">
        <v>0.1</v>
      </c>
      <c r="N26" s="20">
        <f>SUM(F26:M26)</f>
        <v>0.99999999999999989</v>
      </c>
    </row>
    <row r="27" spans="1:14" ht="15" customHeight="1" x14ac:dyDescent="0.35">
      <c r="A27" s="320"/>
      <c r="B27" s="302"/>
      <c r="C27" s="305"/>
      <c r="D27" s="307"/>
      <c r="E27" s="21"/>
      <c r="F27" s="22"/>
      <c r="G27" s="23"/>
      <c r="H27" s="23"/>
      <c r="I27" s="23"/>
      <c r="J27" s="23"/>
      <c r="K27" s="23"/>
      <c r="L27" s="23"/>
      <c r="M27" s="23"/>
      <c r="N27" s="24"/>
    </row>
    <row r="28" spans="1:14" ht="15" customHeight="1" x14ac:dyDescent="0.35">
      <c r="A28" s="321"/>
      <c r="B28" s="303"/>
      <c r="C28" s="306"/>
      <c r="D28" s="307"/>
      <c r="E28" s="26" t="s">
        <v>25</v>
      </c>
      <c r="F28" s="27">
        <f t="shared" ref="F28:M28" si="6">IFERROR($C26*F26,0)</f>
        <v>0</v>
      </c>
      <c r="G28" s="27">
        <f t="shared" si="6"/>
        <v>0</v>
      </c>
      <c r="H28" s="27">
        <f t="shared" si="6"/>
        <v>0</v>
      </c>
      <c r="I28" s="27">
        <f t="shared" si="6"/>
        <v>0</v>
      </c>
      <c r="J28" s="27">
        <f t="shared" si="6"/>
        <v>0</v>
      </c>
      <c r="K28" s="27">
        <f t="shared" si="6"/>
        <v>0</v>
      </c>
      <c r="L28" s="27">
        <f t="shared" si="6"/>
        <v>0</v>
      </c>
      <c r="M28" s="27">
        <f t="shared" si="6"/>
        <v>0</v>
      </c>
      <c r="N28" s="28">
        <f>SUM(F28:M28)</f>
        <v>0</v>
      </c>
    </row>
    <row r="29" spans="1:14" ht="15" customHeight="1" x14ac:dyDescent="0.35">
      <c r="A29" s="319">
        <v>22</v>
      </c>
      <c r="B29" s="301" t="e">
        <f>VLOOKUP(A29,#REF!,4,FALSE)</f>
        <v>#REF!</v>
      </c>
      <c r="C29" s="304" t="e">
        <f>VLOOKUP(A29,#REF!,9,FALSE)</f>
        <v>#REF!</v>
      </c>
      <c r="D29" s="307">
        <f>IFERROR(C29/$C$38,0)</f>
        <v>0</v>
      </c>
      <c r="E29" s="17" t="s">
        <v>23</v>
      </c>
      <c r="F29" s="18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1</v>
      </c>
      <c r="M29" s="19">
        <v>0</v>
      </c>
      <c r="N29" s="20">
        <f>SUM(F29:M29)</f>
        <v>1</v>
      </c>
    </row>
    <row r="30" spans="1:14" ht="15" customHeight="1" x14ac:dyDescent="0.35">
      <c r="A30" s="320"/>
      <c r="B30" s="302"/>
      <c r="C30" s="305"/>
      <c r="D30" s="307"/>
      <c r="E30" s="21"/>
      <c r="F30" s="22"/>
      <c r="G30" s="23"/>
      <c r="H30" s="23"/>
      <c r="I30" s="23"/>
      <c r="J30" s="23"/>
      <c r="K30" s="23"/>
      <c r="L30" s="23"/>
      <c r="M30" s="23"/>
      <c r="N30" s="24"/>
    </row>
    <row r="31" spans="1:14" ht="15" customHeight="1" x14ac:dyDescent="0.35">
      <c r="A31" s="321"/>
      <c r="B31" s="303"/>
      <c r="C31" s="306"/>
      <c r="D31" s="307"/>
      <c r="E31" s="26" t="s">
        <v>25</v>
      </c>
      <c r="F31" s="27">
        <f t="shared" ref="F31:M31" si="7">IFERROR($C29*F29,0)</f>
        <v>0</v>
      </c>
      <c r="G31" s="27">
        <f t="shared" si="7"/>
        <v>0</v>
      </c>
      <c r="H31" s="27">
        <f t="shared" si="7"/>
        <v>0</v>
      </c>
      <c r="I31" s="27">
        <f t="shared" si="7"/>
        <v>0</v>
      </c>
      <c r="J31" s="27">
        <f t="shared" si="7"/>
        <v>0</v>
      </c>
      <c r="K31" s="27">
        <f t="shared" si="7"/>
        <v>0</v>
      </c>
      <c r="L31" s="27">
        <f t="shared" si="7"/>
        <v>0</v>
      </c>
      <c r="M31" s="27">
        <f t="shared" si="7"/>
        <v>0</v>
      </c>
      <c r="N31" s="28">
        <f>SUM(F31:M31)</f>
        <v>0</v>
      </c>
    </row>
    <row r="32" spans="1:14" ht="15" customHeight="1" x14ac:dyDescent="0.35">
      <c r="A32" s="319">
        <v>23</v>
      </c>
      <c r="B32" s="301" t="e">
        <f>VLOOKUP(A32,#REF!,4,FALSE)</f>
        <v>#REF!</v>
      </c>
      <c r="C32" s="304" t="e">
        <f>VLOOKUP(A32,#REF!,9,FALSE)</f>
        <v>#REF!</v>
      </c>
      <c r="D32" s="322">
        <f>IFERROR(C32/$C$38,0)</f>
        <v>0</v>
      </c>
      <c r="E32" s="17" t="s">
        <v>23</v>
      </c>
      <c r="F32" s="30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0.5</v>
      </c>
      <c r="M32" s="31">
        <v>0.5</v>
      </c>
      <c r="N32" s="20">
        <f>SUM(F32:M32)</f>
        <v>1</v>
      </c>
    </row>
    <row r="33" spans="1:14" ht="15" customHeight="1" x14ac:dyDescent="0.35">
      <c r="A33" s="320"/>
      <c r="B33" s="302"/>
      <c r="C33" s="305"/>
      <c r="D33" s="322"/>
      <c r="E33" s="21"/>
      <c r="F33" s="32"/>
      <c r="G33" s="33"/>
      <c r="H33" s="33"/>
      <c r="I33" s="33"/>
      <c r="J33" s="33"/>
      <c r="K33" s="33"/>
      <c r="L33" s="33"/>
      <c r="M33" s="33"/>
      <c r="N33" s="24"/>
    </row>
    <row r="34" spans="1:14" ht="15" customHeight="1" x14ac:dyDescent="0.35">
      <c r="A34" s="321"/>
      <c r="B34" s="303"/>
      <c r="C34" s="306"/>
      <c r="D34" s="322"/>
      <c r="E34" s="26" t="s">
        <v>25</v>
      </c>
      <c r="F34" s="27">
        <f t="shared" ref="F34:M34" si="8">IFERROR($C32*F32,0)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8">
        <f>SUM(F34:M34)</f>
        <v>0</v>
      </c>
    </row>
    <row r="35" spans="1:14" ht="15" customHeight="1" x14ac:dyDescent="0.35">
      <c r="A35" s="319">
        <v>24</v>
      </c>
      <c r="B35" s="301" t="e">
        <f>VLOOKUP(A35,#REF!,4,FALSE)</f>
        <v>#REF!</v>
      </c>
      <c r="C35" s="304" t="e">
        <f>VLOOKUP(A35,#REF!,9,FALSE)</f>
        <v>#REF!</v>
      </c>
      <c r="D35" s="307">
        <f>IFERROR(C35/$C$38,0)</f>
        <v>0</v>
      </c>
      <c r="E35" s="17" t="s">
        <v>23</v>
      </c>
      <c r="F35" s="18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</v>
      </c>
      <c r="N35" s="20">
        <f>SUM(F35:M35)</f>
        <v>1</v>
      </c>
    </row>
    <row r="36" spans="1:14" ht="15" customHeight="1" x14ac:dyDescent="0.35">
      <c r="A36" s="320"/>
      <c r="B36" s="302"/>
      <c r="C36" s="305"/>
      <c r="D36" s="307"/>
      <c r="E36" s="21"/>
      <c r="F36" s="22"/>
      <c r="G36" s="23"/>
      <c r="H36" s="23"/>
      <c r="I36" s="23"/>
      <c r="J36" s="23"/>
      <c r="K36" s="23"/>
      <c r="L36" s="23"/>
      <c r="M36" s="23"/>
      <c r="N36" s="24"/>
    </row>
    <row r="37" spans="1:14" ht="15" customHeight="1" x14ac:dyDescent="0.35">
      <c r="A37" s="321"/>
      <c r="B37" s="303"/>
      <c r="C37" s="306"/>
      <c r="D37" s="307"/>
      <c r="E37" s="26" t="s">
        <v>25</v>
      </c>
      <c r="F37" s="27">
        <f t="shared" ref="F37:M37" si="9">IFERROR($C35*F35,0)</f>
        <v>0</v>
      </c>
      <c r="G37" s="27">
        <f t="shared" si="9"/>
        <v>0</v>
      </c>
      <c r="H37" s="27">
        <f t="shared" si="9"/>
        <v>0</v>
      </c>
      <c r="I37" s="27">
        <f t="shared" si="9"/>
        <v>0</v>
      </c>
      <c r="J37" s="27">
        <f t="shared" si="9"/>
        <v>0</v>
      </c>
      <c r="K37" s="27">
        <f t="shared" si="9"/>
        <v>0</v>
      </c>
      <c r="L37" s="27">
        <f t="shared" si="9"/>
        <v>0</v>
      </c>
      <c r="M37" s="27">
        <f t="shared" si="9"/>
        <v>0</v>
      </c>
      <c r="N37" s="28">
        <f>SUM(F37:M37)</f>
        <v>0</v>
      </c>
    </row>
    <row r="38" spans="1:14" x14ac:dyDescent="0.35">
      <c r="A38" s="34"/>
      <c r="B38" s="35" t="s">
        <v>26</v>
      </c>
      <c r="C38" s="36" t="e">
        <f>SUM(C8:C37)</f>
        <v>#REF!</v>
      </c>
      <c r="D38" s="37"/>
      <c r="E38" s="318"/>
      <c r="F38" s="38">
        <f t="shared" ref="F38:M38" si="10">SUMIF($E$8:$E$37,"R$",F8:F37)</f>
        <v>0</v>
      </c>
      <c r="G38" s="38">
        <f t="shared" si="10"/>
        <v>0</v>
      </c>
      <c r="H38" s="38">
        <f t="shared" si="10"/>
        <v>0</v>
      </c>
      <c r="I38" s="38">
        <f t="shared" si="10"/>
        <v>0</v>
      </c>
      <c r="J38" s="38">
        <f t="shared" si="10"/>
        <v>0</v>
      </c>
      <c r="K38" s="38">
        <f t="shared" si="10"/>
        <v>0</v>
      </c>
      <c r="L38" s="38">
        <f t="shared" si="10"/>
        <v>0</v>
      </c>
      <c r="M38" s="38">
        <f t="shared" si="10"/>
        <v>0</v>
      </c>
      <c r="N38" s="36">
        <f>SUM(F38:M38)</f>
        <v>0</v>
      </c>
    </row>
    <row r="39" spans="1:14" x14ac:dyDescent="0.35">
      <c r="A39" s="34"/>
      <c r="B39" s="35" t="s">
        <v>27</v>
      </c>
      <c r="C39" s="39"/>
      <c r="D39" s="40">
        <f>SUM(D8:D37)</f>
        <v>0</v>
      </c>
      <c r="E39" s="318"/>
      <c r="F39" s="41">
        <f>IFERROR(F38/$C$38,0)</f>
        <v>0</v>
      </c>
      <c r="G39" s="41">
        <f t="shared" ref="G39:M39" si="11">IFERROR(G38/$C$38,0)</f>
        <v>0</v>
      </c>
      <c r="H39" s="41">
        <f t="shared" si="11"/>
        <v>0</v>
      </c>
      <c r="I39" s="41">
        <f t="shared" si="11"/>
        <v>0</v>
      </c>
      <c r="J39" s="41">
        <f t="shared" si="11"/>
        <v>0</v>
      </c>
      <c r="K39" s="41">
        <f t="shared" si="11"/>
        <v>0</v>
      </c>
      <c r="L39" s="41">
        <f t="shared" si="11"/>
        <v>0</v>
      </c>
      <c r="M39" s="41">
        <f t="shared" si="11"/>
        <v>0</v>
      </c>
      <c r="N39" s="41">
        <f>SUM(F39:M39)</f>
        <v>0</v>
      </c>
    </row>
    <row r="40" spans="1:14" x14ac:dyDescent="0.35">
      <c r="A40" s="34"/>
      <c r="B40" s="35" t="s">
        <v>28</v>
      </c>
      <c r="C40" s="36" t="e">
        <f>C38</f>
        <v>#REF!</v>
      </c>
      <c r="D40" s="42"/>
      <c r="E40" s="318"/>
      <c r="F40" s="36">
        <f>F38</f>
        <v>0</v>
      </c>
      <c r="G40" s="36">
        <f>F40+G38</f>
        <v>0</v>
      </c>
      <c r="H40" s="36">
        <f t="shared" ref="H40:M41" si="12">G40+H38</f>
        <v>0</v>
      </c>
      <c r="I40" s="36">
        <f t="shared" si="12"/>
        <v>0</v>
      </c>
      <c r="J40" s="36">
        <f t="shared" si="12"/>
        <v>0</v>
      </c>
      <c r="K40" s="36">
        <f t="shared" si="12"/>
        <v>0</v>
      </c>
      <c r="L40" s="36">
        <f t="shared" si="12"/>
        <v>0</v>
      </c>
      <c r="M40" s="36">
        <f t="shared" si="12"/>
        <v>0</v>
      </c>
      <c r="N40" s="43"/>
    </row>
    <row r="41" spans="1:14" x14ac:dyDescent="0.35">
      <c r="A41" s="34"/>
      <c r="B41" s="35" t="s">
        <v>29</v>
      </c>
      <c r="C41" s="39"/>
      <c r="D41" s="44">
        <f>D39</f>
        <v>0</v>
      </c>
      <c r="E41" s="318"/>
      <c r="F41" s="41">
        <f>F39</f>
        <v>0</v>
      </c>
      <c r="G41" s="41">
        <f>F41+G39</f>
        <v>0</v>
      </c>
      <c r="H41" s="41">
        <f t="shared" si="12"/>
        <v>0</v>
      </c>
      <c r="I41" s="41">
        <f t="shared" si="12"/>
        <v>0</v>
      </c>
      <c r="J41" s="41">
        <f t="shared" si="12"/>
        <v>0</v>
      </c>
      <c r="K41" s="41">
        <f t="shared" si="12"/>
        <v>0</v>
      </c>
      <c r="L41" s="41">
        <f t="shared" si="12"/>
        <v>0</v>
      </c>
      <c r="M41" s="41">
        <f t="shared" si="12"/>
        <v>0</v>
      </c>
      <c r="N41" s="45"/>
    </row>
    <row r="42" spans="1:14" x14ac:dyDescent="0.35"/>
    <row r="43" spans="1:14" x14ac:dyDescent="0.35"/>
    <row r="62" ht="15.65" hidden="1" customHeight="1" x14ac:dyDescent="0.35"/>
    <row r="63" ht="15.65" hidden="1" customHeight="1" x14ac:dyDescent="0.35"/>
    <row r="64" ht="15.65" hidden="1" customHeight="1" x14ac:dyDescent="0.35"/>
    <row r="65" ht="15.65" hidden="1" customHeight="1" x14ac:dyDescent="0.35"/>
    <row r="66" ht="15.65" hidden="1" customHeight="1" x14ac:dyDescent="0.35"/>
    <row r="67" ht="15.65" hidden="1" customHeight="1" x14ac:dyDescent="0.35"/>
    <row r="68" ht="15.65" hidden="1" customHeight="1" x14ac:dyDescent="0.35"/>
    <row r="69" ht="15.65" hidden="1" customHeight="1" x14ac:dyDescent="0.35"/>
    <row r="70" ht="15.65" hidden="1" customHeight="1" x14ac:dyDescent="0.35"/>
    <row r="71" ht="15.65" hidden="1" customHeight="1" x14ac:dyDescent="0.35"/>
    <row r="72" ht="15.65" hidden="1" customHeight="1" x14ac:dyDescent="0.35"/>
    <row r="73" ht="15.65" hidden="1" customHeight="1" x14ac:dyDescent="0.35"/>
    <row r="74" ht="15.65" hidden="1" customHeight="1" x14ac:dyDescent="0.35"/>
    <row r="75" ht="15.65" hidden="1" customHeight="1" x14ac:dyDescent="0.35"/>
    <row r="76" ht="15.65" hidden="1" customHeight="1" x14ac:dyDescent="0.35"/>
    <row r="77" ht="15.65" hidden="1" customHeight="1" x14ac:dyDescent="0.35"/>
    <row r="78" ht="15.65" hidden="1" customHeight="1" x14ac:dyDescent="0.35"/>
    <row r="79" ht="15.65" hidden="1" customHeight="1" x14ac:dyDescent="0.35"/>
    <row r="80" ht="15.65" hidden="1" customHeight="1" x14ac:dyDescent="0.35"/>
    <row r="81" ht="15.65" hidden="1" customHeight="1" x14ac:dyDescent="0.35"/>
    <row r="82" ht="15.65" hidden="1" customHeight="1" x14ac:dyDescent="0.35"/>
    <row r="83" ht="15.65" customHeight="1" x14ac:dyDescent="0.35"/>
  </sheetData>
  <mergeCells count="48">
    <mergeCell ref="E38:E41"/>
    <mergeCell ref="A32:A34"/>
    <mergeCell ref="B32:B34"/>
    <mergeCell ref="C32:C34"/>
    <mergeCell ref="D32:D34"/>
    <mergeCell ref="A35:A37"/>
    <mergeCell ref="B35:B37"/>
    <mergeCell ref="C35:C37"/>
    <mergeCell ref="D35:D37"/>
    <mergeCell ref="A26:A28"/>
    <mergeCell ref="B26:B28"/>
    <mergeCell ref="C26:C28"/>
    <mergeCell ref="D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N6:N7"/>
    <mergeCell ref="A8:A10"/>
    <mergeCell ref="B8:B10"/>
    <mergeCell ref="C8:C10"/>
    <mergeCell ref="D8:D10"/>
    <mergeCell ref="E6:E7"/>
    <mergeCell ref="F6:M6"/>
    <mergeCell ref="A11:A13"/>
    <mergeCell ref="B11:B13"/>
    <mergeCell ref="C11:C13"/>
    <mergeCell ref="D11:D13"/>
    <mergeCell ref="A6:A7"/>
    <mergeCell ref="B6:B7"/>
    <mergeCell ref="C6:C7"/>
    <mergeCell ref="D6:D7"/>
  </mergeCells>
  <conditionalFormatting sqref="F9:M9 G36:M36 G30:M30 G27:M27 G24:M24 G21:M21 G18:M18 G15:M15 G12:M12 G33:M33">
    <cfRule type="expression" dxfId="77" priority="12">
      <formula>IF(NOT(F8=0),TRUE,FALSE)</formula>
    </cfRule>
  </conditionalFormatting>
  <conditionalFormatting sqref="F36:M36">
    <cfRule type="expression" dxfId="76" priority="11">
      <formula>IF(NOT(F35=0),TRUE,FALSE)</formula>
    </cfRule>
  </conditionalFormatting>
  <conditionalFormatting sqref="F33:M33">
    <cfRule type="expression" dxfId="75" priority="10">
      <formula>IF(NOT(F32=0),TRUE,FALSE)</formula>
    </cfRule>
  </conditionalFormatting>
  <conditionalFormatting sqref="F30:M30">
    <cfRule type="expression" dxfId="74" priority="9">
      <formula>IF(NOT(F29=0),TRUE,FALSE)</formula>
    </cfRule>
  </conditionalFormatting>
  <conditionalFormatting sqref="F27:M27">
    <cfRule type="expression" dxfId="73" priority="8">
      <formula>IF(NOT(F26=0),TRUE,FALSE)</formula>
    </cfRule>
  </conditionalFormatting>
  <conditionalFormatting sqref="F24:M24">
    <cfRule type="expression" dxfId="72" priority="7">
      <formula>IF(NOT(F23=0),TRUE,FALSE)</formula>
    </cfRule>
  </conditionalFormatting>
  <conditionalFormatting sqref="F21:M21">
    <cfRule type="expression" dxfId="71" priority="6">
      <formula>IF(NOT(F20=0),TRUE,FALSE)</formula>
    </cfRule>
  </conditionalFormatting>
  <conditionalFormatting sqref="F18:M18">
    <cfRule type="expression" dxfId="70" priority="5">
      <formula>IF(NOT(F17=0),TRUE,FALSE)</formula>
    </cfRule>
  </conditionalFormatting>
  <conditionalFormatting sqref="F15:M15">
    <cfRule type="expression" dxfId="69" priority="4">
      <formula>IF(NOT(F14=0),TRUE,FALSE)</formula>
    </cfRule>
  </conditionalFormatting>
  <conditionalFormatting sqref="F12:M12">
    <cfRule type="expression" dxfId="68" priority="3">
      <formula>IF(NOT(F11=0),TRUE,FALSE)</formula>
    </cfRule>
  </conditionalFormatting>
  <conditionalFormatting sqref="G33">
    <cfRule type="expression" dxfId="67" priority="2">
      <formula>IF(NOT(G32=0),TRUE,FALSE)</formula>
    </cfRule>
  </conditionalFormatting>
  <conditionalFormatting sqref="G33:M33">
    <cfRule type="expression" dxfId="66" priority="1">
      <formula>IF(NOT(G32=0),TRUE,FALSE)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workbookViewId="0"/>
  </sheetViews>
  <sheetFormatPr defaultColWidth="9.1796875" defaultRowHeight="15.5" zeroHeight="1" x14ac:dyDescent="0.35"/>
  <cols>
    <col min="1" max="1" width="9.1796875" style="46"/>
    <col min="2" max="2" width="39.26953125" style="14" customWidth="1"/>
    <col min="3" max="3" width="21.26953125" style="14" customWidth="1"/>
    <col min="4" max="4" width="9.26953125" style="46" customWidth="1"/>
    <col min="5" max="5" width="7.1796875" style="14" customWidth="1"/>
    <col min="6" max="9" width="12.7265625" style="14" customWidth="1"/>
    <col min="10" max="10" width="14.26953125" style="14" customWidth="1"/>
    <col min="11" max="11" width="14.1796875" style="14" bestFit="1" customWidth="1"/>
    <col min="12" max="12" width="14.7265625" style="14" customWidth="1"/>
    <col min="13" max="13" width="15.54296875" style="14" customWidth="1"/>
    <col min="14" max="14" width="16.453125" style="14" customWidth="1"/>
    <col min="15" max="16384" width="9.1796875" style="14"/>
  </cols>
  <sheetData>
    <row r="1" spans="1:16" s="1" customFormat="1" ht="20" x14ac:dyDescent="0.4">
      <c r="A1" s="3"/>
      <c r="B1" s="2"/>
      <c r="C1" s="4"/>
      <c r="D1" s="2"/>
      <c r="E1" s="54" t="e">
        <f>#REF!</f>
        <v>#REF!</v>
      </c>
      <c r="N1" s="6"/>
    </row>
    <row r="2" spans="1:16" s="1" customFormat="1" x14ac:dyDescent="0.35">
      <c r="A2" s="7" t="str">
        <f>'1 GERAL CFF'!A2</f>
        <v>Obra: REFORMA E AMPLIAÇÃO DE UM COMPLEXO EDUCACIONAL E.M.E.F. RAULINO DE O. PINTO</v>
      </c>
      <c r="B2" s="2"/>
      <c r="C2" s="4"/>
      <c r="D2" s="2"/>
      <c r="E2" s="5"/>
      <c r="G2" s="8"/>
      <c r="H2" s="8"/>
      <c r="I2" s="8"/>
      <c r="J2" s="8"/>
      <c r="K2" s="8"/>
      <c r="N2" s="6"/>
    </row>
    <row r="3" spans="1:16" s="1" customFormat="1" x14ac:dyDescent="0.35">
      <c r="A3" s="7" t="str">
        <f>'1 GERAL CFF'!A3</f>
        <v xml:space="preserve">Local: TRAVESSA 5 DE ABRIL - BOM JESUS DO TOCANTINS - PA
</v>
      </c>
      <c r="B3" s="2"/>
      <c r="C3" s="4"/>
      <c r="D3" s="2"/>
      <c r="E3" s="5"/>
      <c r="G3" s="8"/>
      <c r="H3" s="8"/>
      <c r="I3" s="8"/>
      <c r="J3" s="8"/>
      <c r="K3" s="8"/>
      <c r="N3" s="6"/>
    </row>
    <row r="4" spans="1:16" s="1" customFormat="1" x14ac:dyDescent="0.35">
      <c r="A4" s="3"/>
      <c r="B4" s="2"/>
      <c r="C4" s="4"/>
      <c r="D4" s="2"/>
      <c r="E4" s="5"/>
      <c r="G4" s="9"/>
      <c r="H4" s="9"/>
      <c r="I4" s="9"/>
      <c r="J4" s="9"/>
      <c r="K4" s="9"/>
      <c r="N4" s="6"/>
    </row>
    <row r="5" spans="1:16" ht="18" x14ac:dyDescent="0.4">
      <c r="A5" s="10"/>
      <c r="B5" s="11"/>
      <c r="C5" s="12" t="s">
        <v>21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</row>
    <row r="6" spans="1:16" x14ac:dyDescent="0.35">
      <c r="A6" s="308" t="s">
        <v>22</v>
      </c>
      <c r="B6" s="308" t="s">
        <v>19</v>
      </c>
      <c r="C6" s="308" t="s">
        <v>20</v>
      </c>
      <c r="D6" s="308" t="s">
        <v>23</v>
      </c>
      <c r="E6" s="313"/>
      <c r="F6" s="315" t="s">
        <v>24</v>
      </c>
      <c r="G6" s="316"/>
      <c r="H6" s="316"/>
      <c r="I6" s="316"/>
      <c r="J6" s="316"/>
      <c r="K6" s="316"/>
      <c r="L6" s="316"/>
      <c r="M6" s="317"/>
      <c r="N6" s="308" t="s">
        <v>18</v>
      </c>
    </row>
    <row r="7" spans="1:16" s="16" customFormat="1" x14ac:dyDescent="0.35">
      <c r="A7" s="309"/>
      <c r="B7" s="309"/>
      <c r="C7" s="309"/>
      <c r="D7" s="309"/>
      <c r="E7" s="314"/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309"/>
    </row>
    <row r="8" spans="1:16" ht="15" customHeight="1" x14ac:dyDescent="0.35">
      <c r="A8" s="300">
        <v>25</v>
      </c>
      <c r="B8" s="301" t="e">
        <f>VLOOKUP(A8,#REF!,4,FALSE)</f>
        <v>#REF!</v>
      </c>
      <c r="C8" s="304" t="e">
        <f>VLOOKUP(A8,#REF!,9,FALSE)</f>
        <v>#REF!</v>
      </c>
      <c r="D8" s="310">
        <f>IFERROR(C8/$C$44,0)</f>
        <v>0</v>
      </c>
      <c r="E8" s="17" t="s">
        <v>23</v>
      </c>
      <c r="F8" s="18">
        <v>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>SUM(F8:M8)</f>
        <v>1</v>
      </c>
    </row>
    <row r="9" spans="1:16" ht="15" customHeight="1" x14ac:dyDescent="0.35">
      <c r="A9" s="300"/>
      <c r="B9" s="302"/>
      <c r="C9" s="305"/>
      <c r="D9" s="311"/>
      <c r="E9" s="21"/>
      <c r="F9" s="22"/>
      <c r="G9" s="23"/>
      <c r="H9" s="23"/>
      <c r="I9" s="23"/>
      <c r="J9" s="23"/>
      <c r="K9" s="23"/>
      <c r="L9" s="23"/>
      <c r="M9" s="23"/>
      <c r="N9" s="24"/>
      <c r="P9" s="25"/>
    </row>
    <row r="10" spans="1:16" ht="15" customHeight="1" x14ac:dyDescent="0.35">
      <c r="A10" s="300"/>
      <c r="B10" s="303"/>
      <c r="C10" s="306"/>
      <c r="D10" s="312"/>
      <c r="E10" s="26" t="s">
        <v>25</v>
      </c>
      <c r="F10" s="27">
        <f t="shared" ref="F10:M10" si="0">IFERROR($C8*F8,0)</f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8">
        <f>SUM(F10:M10)</f>
        <v>0</v>
      </c>
    </row>
    <row r="11" spans="1:16" ht="15" customHeight="1" x14ac:dyDescent="0.35">
      <c r="A11" s="300">
        <v>26</v>
      </c>
      <c r="B11" s="301" t="e">
        <f>VLOOKUP(A11,#REF!,4,FALSE)</f>
        <v>#REF!</v>
      </c>
      <c r="C11" s="304" t="e">
        <f>VLOOKUP(A11,#REF!,9,FALSE)</f>
        <v>#REF!</v>
      </c>
      <c r="D11" s="307">
        <f>IFERROR(C11/$C$44,0)</f>
        <v>0</v>
      </c>
      <c r="E11" s="17" t="s">
        <v>23</v>
      </c>
      <c r="F11" s="18">
        <v>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f>SUM(F11:M11)</f>
        <v>1</v>
      </c>
    </row>
    <row r="12" spans="1:16" ht="15" customHeight="1" x14ac:dyDescent="0.35">
      <c r="A12" s="300"/>
      <c r="B12" s="302"/>
      <c r="C12" s="305"/>
      <c r="D12" s="307"/>
      <c r="E12" s="21"/>
      <c r="F12" s="22"/>
      <c r="G12" s="23"/>
      <c r="H12" s="23"/>
      <c r="I12" s="23"/>
      <c r="J12" s="23"/>
      <c r="K12" s="23"/>
      <c r="L12" s="23"/>
      <c r="M12" s="23"/>
      <c r="N12" s="24"/>
    </row>
    <row r="13" spans="1:16" ht="15" customHeight="1" x14ac:dyDescent="0.35">
      <c r="A13" s="300"/>
      <c r="B13" s="303"/>
      <c r="C13" s="306"/>
      <c r="D13" s="307"/>
      <c r="E13" s="26" t="s">
        <v>25</v>
      </c>
      <c r="F13" s="27">
        <f t="shared" ref="F13:M13" si="1">IFERROR($C11*F11,0)</f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8">
        <f>SUM(F13:M13)</f>
        <v>0</v>
      </c>
    </row>
    <row r="14" spans="1:16" ht="15" customHeight="1" x14ac:dyDescent="0.35">
      <c r="A14" s="300">
        <v>27</v>
      </c>
      <c r="B14" s="301" t="e">
        <f>VLOOKUP(A14,#REF!,4,FALSE)</f>
        <v>#REF!</v>
      </c>
      <c r="C14" s="304" t="e">
        <f>VLOOKUP(A14,#REF!,9,FALSE)</f>
        <v>#REF!</v>
      </c>
      <c r="D14" s="307">
        <f>IFERROR(C14/$C$44,0)</f>
        <v>0</v>
      </c>
      <c r="E14" s="17" t="s">
        <v>23</v>
      </c>
      <c r="F14" s="18">
        <v>1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f>SUM(F14:M14)</f>
        <v>1</v>
      </c>
      <c r="P14" s="29"/>
    </row>
    <row r="15" spans="1:16" ht="15" customHeight="1" x14ac:dyDescent="0.35">
      <c r="A15" s="300"/>
      <c r="B15" s="302"/>
      <c r="C15" s="305"/>
      <c r="D15" s="307"/>
      <c r="E15" s="21"/>
      <c r="F15" s="22"/>
      <c r="G15" s="23"/>
      <c r="H15" s="23"/>
      <c r="I15" s="23"/>
      <c r="J15" s="23"/>
      <c r="K15" s="23"/>
      <c r="L15" s="23"/>
      <c r="M15" s="23"/>
      <c r="N15" s="24"/>
    </row>
    <row r="16" spans="1:16" ht="15" customHeight="1" x14ac:dyDescent="0.35">
      <c r="A16" s="300"/>
      <c r="B16" s="303"/>
      <c r="C16" s="306"/>
      <c r="D16" s="307"/>
      <c r="E16" s="26" t="s">
        <v>25</v>
      </c>
      <c r="F16" s="27">
        <f t="shared" ref="F16:M16" si="2">IFERROR($C14*F14,0)</f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8">
        <f>SUM(F16:M16)</f>
        <v>0</v>
      </c>
    </row>
    <row r="17" spans="1:14" ht="15" customHeight="1" x14ac:dyDescent="0.35">
      <c r="A17" s="300">
        <v>28</v>
      </c>
      <c r="B17" s="301" t="e">
        <f>VLOOKUP(A17,#REF!,4,FALSE)</f>
        <v>#REF!</v>
      </c>
      <c r="C17" s="304" t="e">
        <f>VLOOKUP(A17,#REF!,9,FALSE)</f>
        <v>#REF!</v>
      </c>
      <c r="D17" s="307">
        <f>IFERROR(C17/$C$44,0)</f>
        <v>0</v>
      </c>
      <c r="E17" s="17" t="s">
        <v>23</v>
      </c>
      <c r="F17" s="18">
        <v>0</v>
      </c>
      <c r="G17" s="19">
        <v>0.5</v>
      </c>
      <c r="H17" s="19">
        <v>0.5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f>SUM(F17:M17)</f>
        <v>1</v>
      </c>
    </row>
    <row r="18" spans="1:14" ht="15" customHeight="1" x14ac:dyDescent="0.35">
      <c r="A18" s="300"/>
      <c r="B18" s="302"/>
      <c r="C18" s="305"/>
      <c r="D18" s="307"/>
      <c r="E18" s="21"/>
      <c r="F18" s="22"/>
      <c r="G18" s="23"/>
      <c r="H18" s="23"/>
      <c r="I18" s="23"/>
      <c r="J18" s="23"/>
      <c r="K18" s="23"/>
      <c r="L18" s="23"/>
      <c r="M18" s="23"/>
      <c r="N18" s="24"/>
    </row>
    <row r="19" spans="1:14" ht="15" customHeight="1" x14ac:dyDescent="0.35">
      <c r="A19" s="300"/>
      <c r="B19" s="303"/>
      <c r="C19" s="306"/>
      <c r="D19" s="307"/>
      <c r="E19" s="26" t="s">
        <v>25</v>
      </c>
      <c r="F19" s="27">
        <f t="shared" ref="F19:M19" si="3">IFERROR($C17*F17,0)</f>
        <v>0</v>
      </c>
      <c r="G19" s="27">
        <f t="shared" si="3"/>
        <v>0</v>
      </c>
      <c r="H19" s="27">
        <f t="shared" si="3"/>
        <v>0</v>
      </c>
      <c r="I19" s="27">
        <f t="shared" si="3"/>
        <v>0</v>
      </c>
      <c r="J19" s="27">
        <f t="shared" si="3"/>
        <v>0</v>
      </c>
      <c r="K19" s="27">
        <f t="shared" si="3"/>
        <v>0</v>
      </c>
      <c r="L19" s="27">
        <f t="shared" si="3"/>
        <v>0</v>
      </c>
      <c r="M19" s="27">
        <f t="shared" si="3"/>
        <v>0</v>
      </c>
      <c r="N19" s="28">
        <f>SUM(F19:M19)</f>
        <v>0</v>
      </c>
    </row>
    <row r="20" spans="1:14" ht="15" customHeight="1" x14ac:dyDescent="0.35">
      <c r="A20" s="300">
        <v>29</v>
      </c>
      <c r="B20" s="301" t="e">
        <f>VLOOKUP(A20,#REF!,4,FALSE)</f>
        <v>#REF!</v>
      </c>
      <c r="C20" s="304" t="e">
        <f>VLOOKUP(A20,#REF!,9,FALSE)</f>
        <v>#REF!</v>
      </c>
      <c r="D20" s="307">
        <f>IFERROR(C20/$C$44,0)</f>
        <v>0</v>
      </c>
      <c r="E20" s="17" t="s">
        <v>23</v>
      </c>
      <c r="F20" s="18">
        <v>0</v>
      </c>
      <c r="G20" s="19">
        <v>0</v>
      </c>
      <c r="H20" s="19">
        <v>0</v>
      </c>
      <c r="I20" s="19">
        <v>0.5</v>
      </c>
      <c r="J20" s="19">
        <v>0.5</v>
      </c>
      <c r="K20" s="19">
        <v>0</v>
      </c>
      <c r="L20" s="19">
        <v>0</v>
      </c>
      <c r="M20" s="19">
        <v>0</v>
      </c>
      <c r="N20" s="20">
        <f>SUM(F20:M20)</f>
        <v>1</v>
      </c>
    </row>
    <row r="21" spans="1:14" ht="15" customHeight="1" x14ac:dyDescent="0.35">
      <c r="A21" s="300"/>
      <c r="B21" s="302"/>
      <c r="C21" s="305"/>
      <c r="D21" s="307"/>
      <c r="E21" s="21"/>
      <c r="F21" s="22"/>
      <c r="G21" s="23"/>
      <c r="H21" s="23"/>
      <c r="I21" s="23"/>
      <c r="J21" s="23"/>
      <c r="K21" s="23"/>
      <c r="L21" s="23"/>
      <c r="M21" s="23"/>
      <c r="N21" s="24"/>
    </row>
    <row r="22" spans="1:14" ht="15" customHeight="1" x14ac:dyDescent="0.35">
      <c r="A22" s="300"/>
      <c r="B22" s="303"/>
      <c r="C22" s="306"/>
      <c r="D22" s="307"/>
      <c r="E22" s="26" t="s">
        <v>25</v>
      </c>
      <c r="F22" s="27">
        <f t="shared" ref="F22:M22" si="4">IFERROR($C20*F20,0)</f>
        <v>0</v>
      </c>
      <c r="G22" s="27">
        <f t="shared" si="4"/>
        <v>0</v>
      </c>
      <c r="H22" s="27">
        <f t="shared" si="4"/>
        <v>0</v>
      </c>
      <c r="I22" s="27">
        <f t="shared" si="4"/>
        <v>0</v>
      </c>
      <c r="J22" s="27">
        <f t="shared" si="4"/>
        <v>0</v>
      </c>
      <c r="K22" s="27">
        <f t="shared" si="4"/>
        <v>0</v>
      </c>
      <c r="L22" s="27">
        <f t="shared" si="4"/>
        <v>0</v>
      </c>
      <c r="M22" s="27">
        <f t="shared" si="4"/>
        <v>0</v>
      </c>
      <c r="N22" s="28">
        <f>SUM(F22:M22)</f>
        <v>0</v>
      </c>
    </row>
    <row r="23" spans="1:14" ht="15" customHeight="1" x14ac:dyDescent="0.35">
      <c r="A23" s="300">
        <v>30</v>
      </c>
      <c r="B23" s="301" t="e">
        <f>VLOOKUP(A23,#REF!,4,FALSE)</f>
        <v>#REF!</v>
      </c>
      <c r="C23" s="304" t="e">
        <f>VLOOKUP(A23,#REF!,9,FALSE)</f>
        <v>#REF!</v>
      </c>
      <c r="D23" s="307">
        <f>IFERROR(C23/$C$44,0)</f>
        <v>0</v>
      </c>
      <c r="E23" s="17" t="s">
        <v>23</v>
      </c>
      <c r="F23" s="18">
        <v>0.6</v>
      </c>
      <c r="G23" s="19">
        <v>0.4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0">
        <f>SUM(F23:M23)</f>
        <v>1</v>
      </c>
    </row>
    <row r="24" spans="1:14" ht="15" customHeight="1" x14ac:dyDescent="0.35">
      <c r="A24" s="300"/>
      <c r="B24" s="302"/>
      <c r="C24" s="305"/>
      <c r="D24" s="307"/>
      <c r="E24" s="21"/>
      <c r="F24" s="22"/>
      <c r="G24" s="23"/>
      <c r="H24" s="23"/>
      <c r="I24" s="23"/>
      <c r="J24" s="23"/>
      <c r="K24" s="23"/>
      <c r="L24" s="23"/>
      <c r="M24" s="23"/>
      <c r="N24" s="24"/>
    </row>
    <row r="25" spans="1:14" ht="15" customHeight="1" x14ac:dyDescent="0.35">
      <c r="A25" s="300"/>
      <c r="B25" s="303"/>
      <c r="C25" s="306"/>
      <c r="D25" s="307"/>
      <c r="E25" s="26" t="s">
        <v>25</v>
      </c>
      <c r="F25" s="27">
        <f t="shared" ref="F25:M25" si="5">IFERROR($C23*F23,0)</f>
        <v>0</v>
      </c>
      <c r="G25" s="27">
        <f t="shared" si="5"/>
        <v>0</v>
      </c>
      <c r="H25" s="27">
        <f t="shared" si="5"/>
        <v>0</v>
      </c>
      <c r="I25" s="27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8">
        <f>SUM(F25:M25)</f>
        <v>0</v>
      </c>
    </row>
    <row r="26" spans="1:14" ht="15" customHeight="1" x14ac:dyDescent="0.35">
      <c r="A26" s="300">
        <v>31</v>
      </c>
      <c r="B26" s="301" t="e">
        <f>VLOOKUP(A26,#REF!,4,FALSE)</f>
        <v>#REF!</v>
      </c>
      <c r="C26" s="304" t="e">
        <f>VLOOKUP(A26,#REF!,9,FALSE)</f>
        <v>#REF!</v>
      </c>
      <c r="D26" s="307">
        <f>IFERROR(C26/$C$44,0)</f>
        <v>0</v>
      </c>
      <c r="E26" s="17" t="s">
        <v>23</v>
      </c>
      <c r="F26" s="18">
        <v>0</v>
      </c>
      <c r="G26" s="19">
        <v>0</v>
      </c>
      <c r="H26" s="19">
        <v>0</v>
      </c>
      <c r="I26" s="19">
        <v>0</v>
      </c>
      <c r="J26" s="19">
        <v>0.6</v>
      </c>
      <c r="K26" s="19">
        <v>0.2</v>
      </c>
      <c r="L26" s="19">
        <v>0.2</v>
      </c>
      <c r="M26" s="19">
        <v>0</v>
      </c>
      <c r="N26" s="20">
        <f>SUM(F26:M26)</f>
        <v>1</v>
      </c>
    </row>
    <row r="27" spans="1:14" ht="15" customHeight="1" x14ac:dyDescent="0.35">
      <c r="A27" s="300"/>
      <c r="B27" s="302"/>
      <c r="C27" s="305"/>
      <c r="D27" s="307"/>
      <c r="E27" s="21"/>
      <c r="F27" s="22"/>
      <c r="G27" s="23"/>
      <c r="H27" s="23"/>
      <c r="I27" s="23"/>
      <c r="J27" s="23"/>
      <c r="K27" s="23"/>
      <c r="L27" s="23"/>
      <c r="M27" s="23"/>
      <c r="N27" s="24"/>
    </row>
    <row r="28" spans="1:14" ht="15" customHeight="1" x14ac:dyDescent="0.35">
      <c r="A28" s="300"/>
      <c r="B28" s="303"/>
      <c r="C28" s="306"/>
      <c r="D28" s="307"/>
      <c r="E28" s="26" t="s">
        <v>25</v>
      </c>
      <c r="F28" s="27">
        <f t="shared" ref="F28:M28" si="6">IFERROR($C26*F26,0)</f>
        <v>0</v>
      </c>
      <c r="G28" s="27">
        <f t="shared" si="6"/>
        <v>0</v>
      </c>
      <c r="H28" s="27">
        <f t="shared" si="6"/>
        <v>0</v>
      </c>
      <c r="I28" s="27">
        <f t="shared" si="6"/>
        <v>0</v>
      </c>
      <c r="J28" s="27">
        <f t="shared" si="6"/>
        <v>0</v>
      </c>
      <c r="K28" s="27">
        <f t="shared" si="6"/>
        <v>0</v>
      </c>
      <c r="L28" s="27">
        <f t="shared" si="6"/>
        <v>0</v>
      </c>
      <c r="M28" s="27">
        <f t="shared" si="6"/>
        <v>0</v>
      </c>
      <c r="N28" s="28">
        <f>SUM(F28:M28)</f>
        <v>0</v>
      </c>
    </row>
    <row r="29" spans="1:14" ht="15" customHeight="1" x14ac:dyDescent="0.35">
      <c r="A29" s="300">
        <v>32</v>
      </c>
      <c r="B29" s="301" t="e">
        <f>VLOOKUP(A29,#REF!,4,FALSE)</f>
        <v>#REF!</v>
      </c>
      <c r="C29" s="304" t="e">
        <f>VLOOKUP(A29,#REF!,9,FALSE)</f>
        <v>#REF!</v>
      </c>
      <c r="D29" s="307">
        <f>IFERROR(C29/$C$44,0)</f>
        <v>0</v>
      </c>
      <c r="E29" s="17" t="s">
        <v>23</v>
      </c>
      <c r="F29" s="18">
        <v>0</v>
      </c>
      <c r="G29" s="19">
        <v>0</v>
      </c>
      <c r="H29" s="19">
        <v>0</v>
      </c>
      <c r="I29" s="19">
        <v>0</v>
      </c>
      <c r="J29" s="19">
        <v>0.5</v>
      </c>
      <c r="K29" s="19">
        <v>0.5</v>
      </c>
      <c r="L29" s="19">
        <v>0</v>
      </c>
      <c r="M29" s="19">
        <v>0</v>
      </c>
      <c r="N29" s="20">
        <f>SUM(F29:M29)</f>
        <v>1</v>
      </c>
    </row>
    <row r="30" spans="1:14" ht="15" customHeight="1" x14ac:dyDescent="0.35">
      <c r="A30" s="300"/>
      <c r="B30" s="302"/>
      <c r="C30" s="305"/>
      <c r="D30" s="307"/>
      <c r="E30" s="21"/>
      <c r="F30" s="22"/>
      <c r="G30" s="23"/>
      <c r="H30" s="23"/>
      <c r="I30" s="23"/>
      <c r="J30" s="23"/>
      <c r="K30" s="23"/>
      <c r="L30" s="23"/>
      <c r="M30" s="23"/>
      <c r="N30" s="24"/>
    </row>
    <row r="31" spans="1:14" ht="15" customHeight="1" x14ac:dyDescent="0.35">
      <c r="A31" s="300"/>
      <c r="B31" s="303"/>
      <c r="C31" s="306"/>
      <c r="D31" s="307"/>
      <c r="E31" s="26" t="s">
        <v>25</v>
      </c>
      <c r="F31" s="27">
        <f t="shared" ref="F31:M31" si="7">IFERROR($C29*F29,0)</f>
        <v>0</v>
      </c>
      <c r="G31" s="27">
        <f t="shared" si="7"/>
        <v>0</v>
      </c>
      <c r="H31" s="27">
        <f t="shared" si="7"/>
        <v>0</v>
      </c>
      <c r="I31" s="27">
        <f t="shared" si="7"/>
        <v>0</v>
      </c>
      <c r="J31" s="27">
        <f t="shared" si="7"/>
        <v>0</v>
      </c>
      <c r="K31" s="27">
        <f t="shared" si="7"/>
        <v>0</v>
      </c>
      <c r="L31" s="27">
        <f t="shared" si="7"/>
        <v>0</v>
      </c>
      <c r="M31" s="27">
        <f t="shared" si="7"/>
        <v>0</v>
      </c>
      <c r="N31" s="28">
        <f>SUM(F31:M31)</f>
        <v>0</v>
      </c>
    </row>
    <row r="32" spans="1:14" ht="15" customHeight="1" x14ac:dyDescent="0.35">
      <c r="A32" s="300">
        <v>33</v>
      </c>
      <c r="B32" s="301" t="e">
        <f>VLOOKUP(A32,#REF!,4,FALSE)</f>
        <v>#REF!</v>
      </c>
      <c r="C32" s="304" t="e">
        <f>VLOOKUP(A32,#REF!,9,FALSE)</f>
        <v>#REF!</v>
      </c>
      <c r="D32" s="307">
        <f>IFERROR(C32/$C$44,0)</f>
        <v>0</v>
      </c>
      <c r="E32" s="17" t="s">
        <v>23</v>
      </c>
      <c r="F32" s="18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0.2</v>
      </c>
      <c r="L32" s="19">
        <v>0.7</v>
      </c>
      <c r="M32" s="19">
        <v>0.1</v>
      </c>
      <c r="N32" s="20">
        <f>SUM(F32:M32)</f>
        <v>0.99999999999999989</v>
      </c>
    </row>
    <row r="33" spans="1:14" ht="15" customHeight="1" x14ac:dyDescent="0.35">
      <c r="A33" s="300"/>
      <c r="B33" s="302"/>
      <c r="C33" s="305"/>
      <c r="D33" s="307"/>
      <c r="E33" s="21"/>
      <c r="F33" s="22"/>
      <c r="G33" s="23"/>
      <c r="H33" s="23"/>
      <c r="I33" s="23"/>
      <c r="J33" s="23"/>
      <c r="K33" s="23"/>
      <c r="L33" s="23"/>
      <c r="M33" s="23"/>
      <c r="N33" s="24"/>
    </row>
    <row r="34" spans="1:14" ht="15" customHeight="1" x14ac:dyDescent="0.35">
      <c r="A34" s="300"/>
      <c r="B34" s="303"/>
      <c r="C34" s="306"/>
      <c r="D34" s="307"/>
      <c r="E34" s="26" t="s">
        <v>25</v>
      </c>
      <c r="F34" s="27">
        <f t="shared" ref="F34:M34" si="8">IFERROR($C32*F32,0)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8">
        <f>SUM(F34:M34)</f>
        <v>0</v>
      </c>
    </row>
    <row r="35" spans="1:14" ht="15" customHeight="1" x14ac:dyDescent="0.35">
      <c r="A35" s="300">
        <v>34</v>
      </c>
      <c r="B35" s="301" t="e">
        <f>VLOOKUP(A35,#REF!,4,FALSE)</f>
        <v>#REF!</v>
      </c>
      <c r="C35" s="304" t="e">
        <f>VLOOKUP(A35,#REF!,9,FALSE)</f>
        <v>#REF!</v>
      </c>
      <c r="D35" s="307">
        <f>IFERROR(C35/$C$44,0)</f>
        <v>0</v>
      </c>
      <c r="E35" s="17" t="s">
        <v>23</v>
      </c>
      <c r="F35" s="18">
        <v>0</v>
      </c>
      <c r="G35" s="19">
        <v>0.6</v>
      </c>
      <c r="H35" s="19">
        <v>0.4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0">
        <f>SUM(F35:M35)</f>
        <v>1</v>
      </c>
    </row>
    <row r="36" spans="1:14" ht="15" customHeight="1" x14ac:dyDescent="0.35">
      <c r="A36" s="300"/>
      <c r="B36" s="302"/>
      <c r="C36" s="305"/>
      <c r="D36" s="307"/>
      <c r="E36" s="21"/>
      <c r="F36" s="22"/>
      <c r="G36" s="23"/>
      <c r="H36" s="23"/>
      <c r="I36" s="23"/>
      <c r="J36" s="23"/>
      <c r="K36" s="23"/>
      <c r="L36" s="23"/>
      <c r="M36" s="23"/>
      <c r="N36" s="24"/>
    </row>
    <row r="37" spans="1:14" ht="15" customHeight="1" x14ac:dyDescent="0.35">
      <c r="A37" s="300"/>
      <c r="B37" s="303"/>
      <c r="C37" s="306"/>
      <c r="D37" s="307"/>
      <c r="E37" s="26" t="s">
        <v>25</v>
      </c>
      <c r="F37" s="27">
        <f t="shared" ref="F37:M37" si="9">IFERROR($C35*F35,0)</f>
        <v>0</v>
      </c>
      <c r="G37" s="27">
        <f t="shared" si="9"/>
        <v>0</v>
      </c>
      <c r="H37" s="27">
        <f t="shared" si="9"/>
        <v>0</v>
      </c>
      <c r="I37" s="27">
        <f t="shared" si="9"/>
        <v>0</v>
      </c>
      <c r="J37" s="27">
        <f t="shared" si="9"/>
        <v>0</v>
      </c>
      <c r="K37" s="27">
        <f t="shared" si="9"/>
        <v>0</v>
      </c>
      <c r="L37" s="27">
        <f t="shared" si="9"/>
        <v>0</v>
      </c>
      <c r="M37" s="27">
        <f t="shared" si="9"/>
        <v>0</v>
      </c>
      <c r="N37" s="28">
        <f>SUM(F37:M37)</f>
        <v>0</v>
      </c>
    </row>
    <row r="38" spans="1:14" ht="15" customHeight="1" x14ac:dyDescent="0.35">
      <c r="A38" s="300">
        <v>35</v>
      </c>
      <c r="B38" s="301" t="e">
        <f>VLOOKUP(A38,#REF!,4,FALSE)</f>
        <v>#REF!</v>
      </c>
      <c r="C38" s="304" t="e">
        <f>VLOOKUP(A38,#REF!,9,FALSE)</f>
        <v>#REF!</v>
      </c>
      <c r="D38" s="307">
        <f>IFERROR(C38/$C$44,0)</f>
        <v>0</v>
      </c>
      <c r="E38" s="17" t="s">
        <v>23</v>
      </c>
      <c r="F38" s="18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0.5</v>
      </c>
      <c r="M38" s="19">
        <v>0.5</v>
      </c>
      <c r="N38" s="20">
        <f>SUM(F38:M38)</f>
        <v>1</v>
      </c>
    </row>
    <row r="39" spans="1:14" ht="15" customHeight="1" x14ac:dyDescent="0.35">
      <c r="A39" s="300"/>
      <c r="B39" s="302"/>
      <c r="C39" s="305"/>
      <c r="D39" s="307"/>
      <c r="E39" s="21"/>
      <c r="F39" s="22"/>
      <c r="G39" s="23"/>
      <c r="H39" s="23"/>
      <c r="I39" s="23"/>
      <c r="J39" s="23"/>
      <c r="K39" s="23"/>
      <c r="L39" s="23"/>
      <c r="M39" s="23"/>
      <c r="N39" s="24"/>
    </row>
    <row r="40" spans="1:14" ht="15" customHeight="1" x14ac:dyDescent="0.35">
      <c r="A40" s="300"/>
      <c r="B40" s="303"/>
      <c r="C40" s="306"/>
      <c r="D40" s="307"/>
      <c r="E40" s="26" t="s">
        <v>25</v>
      </c>
      <c r="F40" s="27">
        <f t="shared" ref="F40:M40" si="10">IFERROR($C38*F38,0)</f>
        <v>0</v>
      </c>
      <c r="G40" s="27">
        <f t="shared" si="10"/>
        <v>0</v>
      </c>
      <c r="H40" s="27">
        <f t="shared" si="10"/>
        <v>0</v>
      </c>
      <c r="I40" s="27">
        <f t="shared" si="10"/>
        <v>0</v>
      </c>
      <c r="J40" s="27">
        <f t="shared" si="10"/>
        <v>0</v>
      </c>
      <c r="K40" s="27">
        <f t="shared" si="10"/>
        <v>0</v>
      </c>
      <c r="L40" s="27">
        <f t="shared" si="10"/>
        <v>0</v>
      </c>
      <c r="M40" s="27">
        <f t="shared" si="10"/>
        <v>0</v>
      </c>
      <c r="N40" s="28">
        <f>SUM(F40:M40)</f>
        <v>0</v>
      </c>
    </row>
    <row r="41" spans="1:14" ht="15" customHeight="1" x14ac:dyDescent="0.35">
      <c r="A41" s="300">
        <v>36</v>
      </c>
      <c r="B41" s="301" t="e">
        <f>VLOOKUP(A41,#REF!,4,FALSE)</f>
        <v>#REF!</v>
      </c>
      <c r="C41" s="304" t="e">
        <f>VLOOKUP(A41,#REF!,9,FALSE)</f>
        <v>#REF!</v>
      </c>
      <c r="D41" s="307">
        <f>IFERROR(C41/$C$44,0)</f>
        <v>0</v>
      </c>
      <c r="E41" s="17" t="s">
        <v>23</v>
      </c>
      <c r="F41" s="18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20">
        <f>SUM(F41:M41)</f>
        <v>1</v>
      </c>
    </row>
    <row r="42" spans="1:14" ht="15" customHeight="1" x14ac:dyDescent="0.35">
      <c r="A42" s="300"/>
      <c r="B42" s="302"/>
      <c r="C42" s="305"/>
      <c r="D42" s="307"/>
      <c r="E42" s="21"/>
      <c r="F42" s="22"/>
      <c r="G42" s="23"/>
      <c r="H42" s="23"/>
      <c r="I42" s="23"/>
      <c r="J42" s="23"/>
      <c r="K42" s="23"/>
      <c r="L42" s="23"/>
      <c r="M42" s="23"/>
      <c r="N42" s="24"/>
    </row>
    <row r="43" spans="1:14" ht="15" customHeight="1" x14ac:dyDescent="0.35">
      <c r="A43" s="300"/>
      <c r="B43" s="303"/>
      <c r="C43" s="306"/>
      <c r="D43" s="307"/>
      <c r="E43" s="26" t="s">
        <v>25</v>
      </c>
      <c r="F43" s="27">
        <f t="shared" ref="F43:M43" si="11">IFERROR($C41*F41,0)</f>
        <v>0</v>
      </c>
      <c r="G43" s="27">
        <f t="shared" si="11"/>
        <v>0</v>
      </c>
      <c r="H43" s="27">
        <f t="shared" si="11"/>
        <v>0</v>
      </c>
      <c r="I43" s="27">
        <f t="shared" si="11"/>
        <v>0</v>
      </c>
      <c r="J43" s="27">
        <f t="shared" si="11"/>
        <v>0</v>
      </c>
      <c r="K43" s="27">
        <f t="shared" si="11"/>
        <v>0</v>
      </c>
      <c r="L43" s="27">
        <f t="shared" si="11"/>
        <v>0</v>
      </c>
      <c r="M43" s="27">
        <f t="shared" si="11"/>
        <v>0</v>
      </c>
      <c r="N43" s="28">
        <f>SUM(F43:M43)</f>
        <v>0</v>
      </c>
    </row>
    <row r="44" spans="1:14" x14ac:dyDescent="0.35">
      <c r="A44" s="34"/>
      <c r="B44" s="35" t="s">
        <v>26</v>
      </c>
      <c r="C44" s="36" t="e">
        <f>SUM(C8:C43)</f>
        <v>#REF!</v>
      </c>
      <c r="D44" s="37"/>
      <c r="E44" s="318"/>
      <c r="F44" s="38">
        <f t="shared" ref="F44:M44" si="12">SUMIF($E$8:$E$43,"R$",F8:F43)</f>
        <v>0</v>
      </c>
      <c r="G44" s="38">
        <f t="shared" si="12"/>
        <v>0</v>
      </c>
      <c r="H44" s="38">
        <f t="shared" si="12"/>
        <v>0</v>
      </c>
      <c r="I44" s="38">
        <f t="shared" si="12"/>
        <v>0</v>
      </c>
      <c r="J44" s="38">
        <f t="shared" si="12"/>
        <v>0</v>
      </c>
      <c r="K44" s="38">
        <f t="shared" si="12"/>
        <v>0</v>
      </c>
      <c r="L44" s="38">
        <f t="shared" si="12"/>
        <v>0</v>
      </c>
      <c r="M44" s="38">
        <f t="shared" si="12"/>
        <v>0</v>
      </c>
      <c r="N44" s="36">
        <f>SUM(F44:M44)</f>
        <v>0</v>
      </c>
    </row>
    <row r="45" spans="1:14" x14ac:dyDescent="0.35">
      <c r="A45" s="34"/>
      <c r="B45" s="35" t="s">
        <v>27</v>
      </c>
      <c r="C45" s="39"/>
      <c r="D45" s="40">
        <f>SUM(D8:D43)</f>
        <v>0</v>
      </c>
      <c r="E45" s="318"/>
      <c r="F45" s="41">
        <f>IFERROR(F44/$C$44,0)</f>
        <v>0</v>
      </c>
      <c r="G45" s="41">
        <f t="shared" ref="G45:M45" si="13">IFERROR(G44/$C$44,0)</f>
        <v>0</v>
      </c>
      <c r="H45" s="41">
        <f t="shared" si="13"/>
        <v>0</v>
      </c>
      <c r="I45" s="41">
        <f t="shared" si="13"/>
        <v>0</v>
      </c>
      <c r="J45" s="41">
        <f t="shared" si="13"/>
        <v>0</v>
      </c>
      <c r="K45" s="41">
        <f t="shared" si="13"/>
        <v>0</v>
      </c>
      <c r="L45" s="41">
        <f t="shared" si="13"/>
        <v>0</v>
      </c>
      <c r="M45" s="41">
        <f t="shared" si="13"/>
        <v>0</v>
      </c>
      <c r="N45" s="41">
        <f>SUM(F45:M45)</f>
        <v>0</v>
      </c>
    </row>
    <row r="46" spans="1:14" x14ac:dyDescent="0.35">
      <c r="A46" s="34"/>
      <c r="B46" s="35" t="s">
        <v>28</v>
      </c>
      <c r="C46" s="36" t="e">
        <f>C44</f>
        <v>#REF!</v>
      </c>
      <c r="D46" s="42"/>
      <c r="E46" s="318"/>
      <c r="F46" s="36">
        <f>F44</f>
        <v>0</v>
      </c>
      <c r="G46" s="36">
        <f>F46+G44</f>
        <v>0</v>
      </c>
      <c r="H46" s="36">
        <f t="shared" ref="H46:M47" si="14">G46+H44</f>
        <v>0</v>
      </c>
      <c r="I46" s="36">
        <f t="shared" si="14"/>
        <v>0</v>
      </c>
      <c r="J46" s="36">
        <f t="shared" si="14"/>
        <v>0</v>
      </c>
      <c r="K46" s="36">
        <f t="shared" si="14"/>
        <v>0</v>
      </c>
      <c r="L46" s="36">
        <f t="shared" si="14"/>
        <v>0</v>
      </c>
      <c r="M46" s="36">
        <f t="shared" si="14"/>
        <v>0</v>
      </c>
      <c r="N46" s="43"/>
    </row>
    <row r="47" spans="1:14" x14ac:dyDescent="0.35">
      <c r="A47" s="34"/>
      <c r="B47" s="35" t="s">
        <v>29</v>
      </c>
      <c r="C47" s="39"/>
      <c r="D47" s="44">
        <f>D45</f>
        <v>0</v>
      </c>
      <c r="E47" s="318"/>
      <c r="F47" s="41">
        <f>F45</f>
        <v>0</v>
      </c>
      <c r="G47" s="41">
        <f>F47+G45</f>
        <v>0</v>
      </c>
      <c r="H47" s="41">
        <f t="shared" si="14"/>
        <v>0</v>
      </c>
      <c r="I47" s="41">
        <f t="shared" si="14"/>
        <v>0</v>
      </c>
      <c r="J47" s="41">
        <f t="shared" si="14"/>
        <v>0</v>
      </c>
      <c r="K47" s="41">
        <f t="shared" si="14"/>
        <v>0</v>
      </c>
      <c r="L47" s="41">
        <f t="shared" si="14"/>
        <v>0</v>
      </c>
      <c r="M47" s="41">
        <f t="shared" si="14"/>
        <v>0</v>
      </c>
      <c r="N47" s="45"/>
    </row>
    <row r="48" spans="1:14" x14ac:dyDescent="0.35"/>
    <row r="49" spans="2:16" x14ac:dyDescent="0.35"/>
    <row r="52" spans="2:16" s="46" customFormat="1" hidden="1" x14ac:dyDescent="0.35">
      <c r="B52" s="14"/>
      <c r="C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s="46" customFormat="1" hidden="1" x14ac:dyDescent="0.35">
      <c r="B53" s="14"/>
      <c r="C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 s="46" customFormat="1" hidden="1" x14ac:dyDescent="0.35">
      <c r="B54" s="14"/>
      <c r="C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s="46" customFormat="1" hidden="1" x14ac:dyDescent="0.35">
      <c r="B55" s="14"/>
      <c r="C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s="46" customFormat="1" hidden="1" x14ac:dyDescent="0.35">
      <c r="B56" s="14"/>
      <c r="C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s="46" customFormat="1" hidden="1" x14ac:dyDescent="0.35">
      <c r="B57" s="14"/>
      <c r="C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 s="46" customFormat="1" hidden="1" x14ac:dyDescent="0.35">
      <c r="B58" s="14"/>
      <c r="C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 s="46" customFormat="1" hidden="1" x14ac:dyDescent="0.35">
      <c r="B59" s="14"/>
      <c r="C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2:16" s="46" customFormat="1" hidden="1" x14ac:dyDescent="0.35">
      <c r="B60" s="14"/>
      <c r="C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2:16" s="46" customFormat="1" hidden="1" x14ac:dyDescent="0.35">
      <c r="B61" s="14"/>
      <c r="C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2:16" s="46" customFormat="1" hidden="1" x14ac:dyDescent="0.35">
      <c r="B62" s="14"/>
      <c r="C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2:16" s="46" customFormat="1" hidden="1" x14ac:dyDescent="0.35">
      <c r="B63" s="14"/>
      <c r="C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2:16" s="46" customFormat="1" hidden="1" x14ac:dyDescent="0.35">
      <c r="B64" s="14"/>
      <c r="C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2:16" s="46" customFormat="1" hidden="1" x14ac:dyDescent="0.35">
      <c r="B65" s="14"/>
      <c r="C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s="46" customFormat="1" hidden="1" x14ac:dyDescent="0.35">
      <c r="B66" s="14"/>
      <c r="C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s="46" customFormat="1" hidden="1" x14ac:dyDescent="0.35">
      <c r="B67" s="14"/>
      <c r="C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6" s="46" customFormat="1" ht="15.65" hidden="1" customHeight="1" x14ac:dyDescent="0.35">
      <c r="B68" s="14"/>
      <c r="C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s="46" customFormat="1" ht="15.65" hidden="1" customHeight="1" x14ac:dyDescent="0.35">
      <c r="B69" s="14"/>
      <c r="C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s="46" customFormat="1" ht="15.65" hidden="1" customHeight="1" x14ac:dyDescent="0.35">
      <c r="B70" s="14"/>
      <c r="C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s="46" customFormat="1" ht="15.65" hidden="1" customHeight="1" x14ac:dyDescent="0.35">
      <c r="B71" s="14"/>
      <c r="C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2:16" s="46" customFormat="1" ht="15.65" hidden="1" customHeight="1" x14ac:dyDescent="0.35">
      <c r="B72" s="14"/>
      <c r="C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s="46" customFormat="1" ht="15.65" hidden="1" customHeight="1" x14ac:dyDescent="0.35">
      <c r="B73" s="14"/>
      <c r="C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s="46" customFormat="1" ht="15.65" hidden="1" customHeight="1" x14ac:dyDescent="0.35">
      <c r="B74" s="14"/>
      <c r="C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s="46" customFormat="1" ht="15.65" hidden="1" customHeight="1" x14ac:dyDescent="0.35">
      <c r="B75" s="14"/>
      <c r="C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2:16" s="46" customFormat="1" ht="15.65" hidden="1" customHeight="1" x14ac:dyDescent="0.35">
      <c r="B76" s="14"/>
      <c r="C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2:16" s="46" customFormat="1" ht="15.65" hidden="1" customHeight="1" x14ac:dyDescent="0.35">
      <c r="B77" s="14"/>
      <c r="C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2:16" s="46" customFormat="1" ht="15.65" hidden="1" customHeight="1" x14ac:dyDescent="0.35">
      <c r="B78" s="14"/>
      <c r="C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2:16" s="46" customFormat="1" ht="15.65" hidden="1" customHeight="1" x14ac:dyDescent="0.35">
      <c r="B79" s="14"/>
      <c r="C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2:16" s="46" customFormat="1" ht="15.65" hidden="1" customHeight="1" x14ac:dyDescent="0.35">
      <c r="B80" s="14"/>
      <c r="C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2:16" s="46" customFormat="1" ht="15.65" hidden="1" customHeight="1" x14ac:dyDescent="0.35">
      <c r="B81" s="14"/>
      <c r="C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2:16" s="46" customFormat="1" ht="15.65" hidden="1" customHeight="1" x14ac:dyDescent="0.35">
      <c r="B82" s="14"/>
      <c r="C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2:16" s="46" customFormat="1" ht="15.65" hidden="1" customHeight="1" x14ac:dyDescent="0.35">
      <c r="B83" s="14"/>
      <c r="C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2:16" s="46" customFormat="1" ht="15.65" hidden="1" customHeight="1" x14ac:dyDescent="0.35">
      <c r="B84" s="14"/>
      <c r="C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2:16" s="46" customFormat="1" ht="15.65" hidden="1" customHeight="1" x14ac:dyDescent="0.35">
      <c r="B85" s="14"/>
      <c r="C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2:16" s="46" customFormat="1" ht="15.65" hidden="1" customHeight="1" x14ac:dyDescent="0.35">
      <c r="B86" s="14"/>
      <c r="C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2:16" s="46" customFormat="1" ht="15.65" hidden="1" customHeight="1" x14ac:dyDescent="0.35">
      <c r="B87" s="14"/>
      <c r="C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2:16" s="46" customFormat="1" ht="15.65" hidden="1" customHeight="1" x14ac:dyDescent="0.35">
      <c r="B88" s="14"/>
      <c r="C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s="46" customFormat="1" ht="15.65" customHeight="1" x14ac:dyDescent="0.35">
      <c r="B89" s="14"/>
      <c r="C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</sheetData>
  <mergeCells count="56">
    <mergeCell ref="E44:E47"/>
    <mergeCell ref="A38:A40"/>
    <mergeCell ref="B38:B40"/>
    <mergeCell ref="C38:C40"/>
    <mergeCell ref="D38:D40"/>
    <mergeCell ref="A41:A43"/>
    <mergeCell ref="B41:B43"/>
    <mergeCell ref="C41:C43"/>
    <mergeCell ref="D41:D43"/>
    <mergeCell ref="A32:A34"/>
    <mergeCell ref="B32:B34"/>
    <mergeCell ref="C32:C34"/>
    <mergeCell ref="D32:D34"/>
    <mergeCell ref="A35:A37"/>
    <mergeCell ref="B35:B37"/>
    <mergeCell ref="C35:C37"/>
    <mergeCell ref="D35:D37"/>
    <mergeCell ref="A26:A28"/>
    <mergeCell ref="B26:B28"/>
    <mergeCell ref="C26:C28"/>
    <mergeCell ref="D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N6:N7"/>
    <mergeCell ref="A8:A10"/>
    <mergeCell ref="B8:B10"/>
    <mergeCell ref="C8:C10"/>
    <mergeCell ref="D8:D10"/>
    <mergeCell ref="E6:E7"/>
    <mergeCell ref="F6:M6"/>
    <mergeCell ref="A11:A13"/>
    <mergeCell ref="B11:B13"/>
    <mergeCell ref="C11:C13"/>
    <mergeCell ref="D11:D13"/>
    <mergeCell ref="A6:A7"/>
    <mergeCell ref="B6:B7"/>
    <mergeCell ref="C6:C7"/>
    <mergeCell ref="D6:D7"/>
  </mergeCells>
  <conditionalFormatting sqref="F9:M9 G27:M27 G24:M24 G21:M21 G18:M18 G15:M15 G12:M12 G33:M33 G36:M36 G39:M39 G42:M42 G30:M30">
    <cfRule type="expression" dxfId="65" priority="8">
      <formula>IF(NOT(F8=0),TRUE,FALSE)</formula>
    </cfRule>
  </conditionalFormatting>
  <conditionalFormatting sqref="F33:M33 F36:M36 F39:M39 F42:M42">
    <cfRule type="expression" dxfId="64" priority="7">
      <formula>IF(NOT(F32=0),TRUE,FALSE)</formula>
    </cfRule>
  </conditionalFormatting>
  <conditionalFormatting sqref="F27:M27 F30:M30">
    <cfRule type="expression" dxfId="63" priority="6">
      <formula>IF(NOT(F26=0),TRUE,FALSE)</formula>
    </cfRule>
  </conditionalFormatting>
  <conditionalFormatting sqref="F24:M24">
    <cfRule type="expression" dxfId="62" priority="5">
      <formula>IF(NOT(F23=0),TRUE,FALSE)</formula>
    </cfRule>
  </conditionalFormatting>
  <conditionalFormatting sqref="F21:M21">
    <cfRule type="expression" dxfId="61" priority="4">
      <formula>IF(NOT(F20=0),TRUE,FALSE)</formula>
    </cfRule>
  </conditionalFormatting>
  <conditionalFormatting sqref="F18:M18">
    <cfRule type="expression" dxfId="60" priority="3">
      <formula>IF(NOT(F17=0),TRUE,FALSE)</formula>
    </cfRule>
  </conditionalFormatting>
  <conditionalFormatting sqref="F15:M15">
    <cfRule type="expression" dxfId="59" priority="2">
      <formula>IF(NOT(F14=0),TRUE,FALSE)</formula>
    </cfRule>
  </conditionalFormatting>
  <conditionalFormatting sqref="F12:M12">
    <cfRule type="expression" dxfId="58" priority="1">
      <formula>IF(NOT(F11=0),TRUE,FALSE)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workbookViewId="0"/>
  </sheetViews>
  <sheetFormatPr defaultColWidth="9.1796875" defaultRowHeight="15.5" zeroHeight="1" x14ac:dyDescent="0.35"/>
  <cols>
    <col min="1" max="1" width="9.1796875" style="46"/>
    <col min="2" max="2" width="42" style="14" customWidth="1"/>
    <col min="3" max="3" width="21.26953125" style="14" customWidth="1"/>
    <col min="4" max="4" width="9.26953125" style="46" customWidth="1"/>
    <col min="5" max="5" width="7.1796875" style="14" customWidth="1"/>
    <col min="6" max="11" width="12.7265625" style="14" customWidth="1"/>
    <col min="12" max="12" width="14.7265625" style="14" customWidth="1"/>
    <col min="13" max="13" width="15.54296875" style="14" customWidth="1"/>
    <col min="14" max="14" width="16.453125" style="14" customWidth="1"/>
    <col min="15" max="16384" width="9.1796875" style="14"/>
  </cols>
  <sheetData>
    <row r="1" spans="1:16" s="1" customFormat="1" ht="20" x14ac:dyDescent="0.4">
      <c r="A1" s="3"/>
      <c r="B1" s="2"/>
      <c r="C1" s="4"/>
      <c r="D1" s="2"/>
      <c r="E1" s="54" t="e">
        <f>#REF!</f>
        <v>#REF!</v>
      </c>
      <c r="N1" s="6"/>
    </row>
    <row r="2" spans="1:16" s="1" customFormat="1" x14ac:dyDescent="0.35">
      <c r="A2" s="7" t="str">
        <f>'1 GERAL CFF'!A2</f>
        <v>Obra: REFORMA E AMPLIAÇÃO DE UM COMPLEXO EDUCACIONAL E.M.E.F. RAULINO DE O. PINTO</v>
      </c>
      <c r="B2" s="2"/>
      <c r="C2" s="4"/>
      <c r="D2" s="2"/>
      <c r="E2" s="5"/>
      <c r="G2" s="8"/>
      <c r="H2" s="8"/>
      <c r="I2" s="8"/>
      <c r="J2" s="8"/>
      <c r="K2" s="8"/>
      <c r="N2" s="6"/>
    </row>
    <row r="3" spans="1:16" s="1" customFormat="1" x14ac:dyDescent="0.35">
      <c r="A3" s="7" t="str">
        <f>'1 GERAL CFF'!A3</f>
        <v xml:space="preserve">Local: TRAVESSA 5 DE ABRIL - BOM JESUS DO TOCANTINS - PA
</v>
      </c>
      <c r="B3" s="2"/>
      <c r="C3" s="4"/>
      <c r="D3" s="2"/>
      <c r="E3" s="5"/>
      <c r="G3" s="8"/>
      <c r="H3" s="8"/>
      <c r="I3" s="8"/>
      <c r="J3" s="8"/>
      <c r="K3" s="8"/>
      <c r="N3" s="6"/>
    </row>
    <row r="4" spans="1:16" s="1" customFormat="1" x14ac:dyDescent="0.35">
      <c r="A4" s="3"/>
      <c r="B4" s="2"/>
      <c r="C4" s="4"/>
      <c r="D4" s="2"/>
      <c r="E4" s="5"/>
      <c r="G4" s="9"/>
      <c r="H4" s="9"/>
      <c r="I4" s="9"/>
      <c r="J4" s="9"/>
      <c r="K4" s="9"/>
      <c r="N4" s="6"/>
    </row>
    <row r="5" spans="1:16" ht="18" x14ac:dyDescent="0.4">
      <c r="A5" s="10"/>
      <c r="B5" s="11"/>
      <c r="C5" s="12" t="s">
        <v>21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</row>
    <row r="6" spans="1:16" x14ac:dyDescent="0.35">
      <c r="A6" s="308" t="s">
        <v>22</v>
      </c>
      <c r="B6" s="308" t="s">
        <v>19</v>
      </c>
      <c r="C6" s="308" t="s">
        <v>20</v>
      </c>
      <c r="D6" s="308" t="s">
        <v>23</v>
      </c>
      <c r="E6" s="313"/>
      <c r="F6" s="315" t="s">
        <v>24</v>
      </c>
      <c r="G6" s="316"/>
      <c r="H6" s="316"/>
      <c r="I6" s="316"/>
      <c r="J6" s="316"/>
      <c r="K6" s="316"/>
      <c r="L6" s="316"/>
      <c r="M6" s="317"/>
      <c r="N6" s="308" t="s">
        <v>18</v>
      </c>
    </row>
    <row r="7" spans="1:16" s="16" customFormat="1" x14ac:dyDescent="0.35">
      <c r="A7" s="309"/>
      <c r="B7" s="309"/>
      <c r="C7" s="309"/>
      <c r="D7" s="309"/>
      <c r="E7" s="314"/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309"/>
    </row>
    <row r="8" spans="1:16" ht="15" customHeight="1" x14ac:dyDescent="0.35">
      <c r="A8" s="300">
        <v>37</v>
      </c>
      <c r="B8" s="301" t="e">
        <f>VLOOKUP(A8,#REF!,4,FALSE)</f>
        <v>#REF!</v>
      </c>
      <c r="C8" s="304" t="e">
        <f>VLOOKUP(A8,#REF!,9,FALSE)</f>
        <v>#REF!</v>
      </c>
      <c r="D8" s="310">
        <f>IFERROR(C8/$C$44,0)</f>
        <v>0</v>
      </c>
      <c r="E8" s="17" t="s">
        <v>23</v>
      </c>
      <c r="F8" s="18">
        <v>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>SUM(F8:M8)</f>
        <v>1</v>
      </c>
    </row>
    <row r="9" spans="1:16" ht="15" customHeight="1" x14ac:dyDescent="0.35">
      <c r="A9" s="300"/>
      <c r="B9" s="302"/>
      <c r="C9" s="305"/>
      <c r="D9" s="311"/>
      <c r="E9" s="21"/>
      <c r="F9" s="22"/>
      <c r="G9" s="23"/>
      <c r="H9" s="23"/>
      <c r="I9" s="23"/>
      <c r="J9" s="23"/>
      <c r="K9" s="23"/>
      <c r="L9" s="23"/>
      <c r="M9" s="23"/>
      <c r="N9" s="24"/>
      <c r="P9" s="25"/>
    </row>
    <row r="10" spans="1:16" ht="15" customHeight="1" x14ac:dyDescent="0.35">
      <c r="A10" s="300"/>
      <c r="B10" s="303"/>
      <c r="C10" s="306"/>
      <c r="D10" s="312"/>
      <c r="E10" s="26" t="s">
        <v>25</v>
      </c>
      <c r="F10" s="27">
        <f t="shared" ref="F10:M10" si="0">IFERROR($C8*F8,0)</f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8">
        <f>SUM(F10:M10)</f>
        <v>0</v>
      </c>
    </row>
    <row r="11" spans="1:16" ht="15" customHeight="1" x14ac:dyDescent="0.35">
      <c r="A11" s="300">
        <v>38</v>
      </c>
      <c r="B11" s="301" t="e">
        <f>VLOOKUP(A11,#REF!,4,FALSE)</f>
        <v>#REF!</v>
      </c>
      <c r="C11" s="304" t="e">
        <f>VLOOKUP(A11,#REF!,9,FALSE)</f>
        <v>#REF!</v>
      </c>
      <c r="D11" s="307">
        <f>IFERROR(C11/$C$44,0)</f>
        <v>0</v>
      </c>
      <c r="E11" s="17" t="s">
        <v>23</v>
      </c>
      <c r="F11" s="18">
        <v>0</v>
      </c>
      <c r="G11" s="19">
        <v>0.5</v>
      </c>
      <c r="H11" s="19">
        <v>0.5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f>SUM(F11:M11)</f>
        <v>1</v>
      </c>
    </row>
    <row r="12" spans="1:16" ht="15" customHeight="1" x14ac:dyDescent="0.35">
      <c r="A12" s="300"/>
      <c r="B12" s="302"/>
      <c r="C12" s="305"/>
      <c r="D12" s="307"/>
      <c r="E12" s="21"/>
      <c r="F12" s="22"/>
      <c r="G12" s="23"/>
      <c r="H12" s="23"/>
      <c r="I12" s="23"/>
      <c r="J12" s="23"/>
      <c r="K12" s="23"/>
      <c r="L12" s="23"/>
      <c r="M12" s="23"/>
      <c r="N12" s="24"/>
    </row>
    <row r="13" spans="1:16" ht="15" customHeight="1" x14ac:dyDescent="0.35">
      <c r="A13" s="300"/>
      <c r="B13" s="303"/>
      <c r="C13" s="306"/>
      <c r="D13" s="307"/>
      <c r="E13" s="26" t="s">
        <v>25</v>
      </c>
      <c r="F13" s="27">
        <f t="shared" ref="F13:M13" si="1">IFERROR($C11*F11,0)</f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8">
        <f>SUM(F13:M13)</f>
        <v>0</v>
      </c>
    </row>
    <row r="14" spans="1:16" ht="15" customHeight="1" x14ac:dyDescent="0.35">
      <c r="A14" s="300">
        <v>39</v>
      </c>
      <c r="B14" s="301" t="e">
        <f>VLOOKUP(A14,#REF!,4,FALSE)</f>
        <v>#REF!</v>
      </c>
      <c r="C14" s="304" t="e">
        <f>VLOOKUP(A14,#REF!,9,FALSE)</f>
        <v>#REF!</v>
      </c>
      <c r="D14" s="307">
        <f>IFERROR(C14/$C$44,0)</f>
        <v>0</v>
      </c>
      <c r="E14" s="17" t="s">
        <v>23</v>
      </c>
      <c r="F14" s="18">
        <v>0</v>
      </c>
      <c r="G14" s="19">
        <v>0</v>
      </c>
      <c r="H14" s="19">
        <v>0</v>
      </c>
      <c r="I14" s="19">
        <v>1</v>
      </c>
      <c r="J14" s="19">
        <v>0</v>
      </c>
      <c r="K14" s="19">
        <v>0</v>
      </c>
      <c r="L14" s="19">
        <v>0</v>
      </c>
      <c r="M14" s="19">
        <v>0</v>
      </c>
      <c r="N14" s="20">
        <f>SUM(F14:M14)</f>
        <v>1</v>
      </c>
      <c r="P14" s="29"/>
    </row>
    <row r="15" spans="1:16" ht="15" customHeight="1" x14ac:dyDescent="0.35">
      <c r="A15" s="300"/>
      <c r="B15" s="302"/>
      <c r="C15" s="305"/>
      <c r="D15" s="307"/>
      <c r="E15" s="21"/>
      <c r="F15" s="22"/>
      <c r="G15" s="23"/>
      <c r="H15" s="23"/>
      <c r="I15" s="23"/>
      <c r="J15" s="23"/>
      <c r="K15" s="23"/>
      <c r="L15" s="23"/>
      <c r="M15" s="23"/>
      <c r="N15" s="24"/>
    </row>
    <row r="16" spans="1:16" ht="15" customHeight="1" x14ac:dyDescent="0.35">
      <c r="A16" s="300"/>
      <c r="B16" s="303"/>
      <c r="C16" s="306"/>
      <c r="D16" s="307"/>
      <c r="E16" s="26" t="s">
        <v>25</v>
      </c>
      <c r="F16" s="27">
        <f t="shared" ref="F16:M16" si="2">IFERROR($C14*F14,0)</f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8">
        <f>SUM(F16:M16)</f>
        <v>0</v>
      </c>
    </row>
    <row r="17" spans="1:14" ht="15" customHeight="1" x14ac:dyDescent="0.35">
      <c r="A17" s="300">
        <v>40</v>
      </c>
      <c r="B17" s="301" t="e">
        <f>VLOOKUP(A17,#REF!,4,FALSE)</f>
        <v>#REF!</v>
      </c>
      <c r="C17" s="304" t="e">
        <f>VLOOKUP(A17,#REF!,9,FALSE)</f>
        <v>#REF!</v>
      </c>
      <c r="D17" s="307">
        <f>IFERROR(C17/$C$44,0)</f>
        <v>0</v>
      </c>
      <c r="E17" s="17" t="s">
        <v>23</v>
      </c>
      <c r="F17" s="18">
        <v>0.6</v>
      </c>
      <c r="G17" s="19">
        <v>0.4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f>SUM(F17:M17)</f>
        <v>1</v>
      </c>
    </row>
    <row r="18" spans="1:14" ht="15" customHeight="1" x14ac:dyDescent="0.35">
      <c r="A18" s="300"/>
      <c r="B18" s="302"/>
      <c r="C18" s="305"/>
      <c r="D18" s="307"/>
      <c r="E18" s="21"/>
      <c r="F18" s="22"/>
      <c r="G18" s="23"/>
      <c r="H18" s="23"/>
      <c r="I18" s="23"/>
      <c r="J18" s="23"/>
      <c r="K18" s="23"/>
      <c r="L18" s="23"/>
      <c r="M18" s="23"/>
      <c r="N18" s="24"/>
    </row>
    <row r="19" spans="1:14" ht="15" customHeight="1" x14ac:dyDescent="0.35">
      <c r="A19" s="300"/>
      <c r="B19" s="303"/>
      <c r="C19" s="306"/>
      <c r="D19" s="307"/>
      <c r="E19" s="26" t="s">
        <v>25</v>
      </c>
      <c r="F19" s="27">
        <f t="shared" ref="F19:M19" si="3">IFERROR($C17*F17,0)</f>
        <v>0</v>
      </c>
      <c r="G19" s="27">
        <f t="shared" si="3"/>
        <v>0</v>
      </c>
      <c r="H19" s="27">
        <f t="shared" si="3"/>
        <v>0</v>
      </c>
      <c r="I19" s="27">
        <f t="shared" si="3"/>
        <v>0</v>
      </c>
      <c r="J19" s="27">
        <f t="shared" si="3"/>
        <v>0</v>
      </c>
      <c r="K19" s="27">
        <f t="shared" si="3"/>
        <v>0</v>
      </c>
      <c r="L19" s="27">
        <f t="shared" si="3"/>
        <v>0</v>
      </c>
      <c r="M19" s="27">
        <f t="shared" si="3"/>
        <v>0</v>
      </c>
      <c r="N19" s="28">
        <f>SUM(F19:M19)</f>
        <v>0</v>
      </c>
    </row>
    <row r="20" spans="1:14" ht="15" customHeight="1" x14ac:dyDescent="0.35">
      <c r="A20" s="300">
        <v>41</v>
      </c>
      <c r="B20" s="301" t="e">
        <f>VLOOKUP(A20,#REF!,4,FALSE)</f>
        <v>#REF!</v>
      </c>
      <c r="C20" s="304" t="e">
        <f>VLOOKUP(A20,#REF!,9,FALSE)</f>
        <v>#REF!</v>
      </c>
      <c r="D20" s="307">
        <f>IFERROR(C20/$C$44,0)</f>
        <v>0</v>
      </c>
      <c r="E20" s="17" t="s">
        <v>23</v>
      </c>
      <c r="F20" s="18">
        <v>0</v>
      </c>
      <c r="G20" s="19">
        <v>0</v>
      </c>
      <c r="H20" s="19">
        <v>0.4</v>
      </c>
      <c r="I20" s="19">
        <v>0.4</v>
      </c>
      <c r="J20" s="19">
        <v>0.2</v>
      </c>
      <c r="K20" s="19">
        <v>0</v>
      </c>
      <c r="L20" s="19">
        <v>0</v>
      </c>
      <c r="M20" s="19">
        <v>0</v>
      </c>
      <c r="N20" s="20">
        <f>SUM(F20:M20)</f>
        <v>1</v>
      </c>
    </row>
    <row r="21" spans="1:14" ht="15" customHeight="1" x14ac:dyDescent="0.35">
      <c r="A21" s="300"/>
      <c r="B21" s="302"/>
      <c r="C21" s="305"/>
      <c r="D21" s="307"/>
      <c r="E21" s="21"/>
      <c r="F21" s="22"/>
      <c r="G21" s="23"/>
      <c r="H21" s="23"/>
      <c r="I21" s="23"/>
      <c r="J21" s="23"/>
      <c r="K21" s="23"/>
      <c r="L21" s="23"/>
      <c r="M21" s="23"/>
      <c r="N21" s="24"/>
    </row>
    <row r="22" spans="1:14" ht="15" customHeight="1" x14ac:dyDescent="0.35">
      <c r="A22" s="300"/>
      <c r="B22" s="303"/>
      <c r="C22" s="306"/>
      <c r="D22" s="307"/>
      <c r="E22" s="26" t="s">
        <v>25</v>
      </c>
      <c r="F22" s="27">
        <f t="shared" ref="F22:M22" si="4">IFERROR($C20*F20,0)</f>
        <v>0</v>
      </c>
      <c r="G22" s="27">
        <f t="shared" si="4"/>
        <v>0</v>
      </c>
      <c r="H22" s="27">
        <f t="shared" si="4"/>
        <v>0</v>
      </c>
      <c r="I22" s="27">
        <f t="shared" si="4"/>
        <v>0</v>
      </c>
      <c r="J22" s="27">
        <f t="shared" si="4"/>
        <v>0</v>
      </c>
      <c r="K22" s="27">
        <f t="shared" si="4"/>
        <v>0</v>
      </c>
      <c r="L22" s="27">
        <f t="shared" si="4"/>
        <v>0</v>
      </c>
      <c r="M22" s="27">
        <f t="shared" si="4"/>
        <v>0</v>
      </c>
      <c r="N22" s="28">
        <f>SUM(F22:M22)</f>
        <v>0</v>
      </c>
    </row>
    <row r="23" spans="1:14" ht="15" customHeight="1" x14ac:dyDescent="0.35">
      <c r="A23" s="300">
        <v>42</v>
      </c>
      <c r="B23" s="301" t="e">
        <f>VLOOKUP(A23,#REF!,4,FALSE)</f>
        <v>#REF!</v>
      </c>
      <c r="C23" s="304" t="e">
        <f>VLOOKUP(A23,#REF!,9,FALSE)</f>
        <v>#REF!</v>
      </c>
      <c r="D23" s="307">
        <f>IFERROR(C23/$C$44,0)</f>
        <v>0</v>
      </c>
      <c r="E23" s="17" t="s">
        <v>23</v>
      </c>
      <c r="F23" s="18">
        <v>0</v>
      </c>
      <c r="G23" s="19">
        <v>0</v>
      </c>
      <c r="H23" s="19">
        <v>0</v>
      </c>
      <c r="I23" s="19">
        <v>0.4</v>
      </c>
      <c r="J23" s="19">
        <v>0.4</v>
      </c>
      <c r="K23" s="19">
        <v>0.2</v>
      </c>
      <c r="L23" s="19">
        <v>0</v>
      </c>
      <c r="M23" s="19">
        <v>0</v>
      </c>
      <c r="N23" s="20">
        <f>SUM(F23:M23)</f>
        <v>1</v>
      </c>
    </row>
    <row r="24" spans="1:14" ht="15" customHeight="1" x14ac:dyDescent="0.35">
      <c r="A24" s="300"/>
      <c r="B24" s="302"/>
      <c r="C24" s="305"/>
      <c r="D24" s="307"/>
      <c r="E24" s="21"/>
      <c r="F24" s="22"/>
      <c r="G24" s="23"/>
      <c r="H24" s="23"/>
      <c r="I24" s="23"/>
      <c r="J24" s="23"/>
      <c r="K24" s="23"/>
      <c r="L24" s="23"/>
      <c r="M24" s="23"/>
      <c r="N24" s="24"/>
    </row>
    <row r="25" spans="1:14" ht="15" customHeight="1" x14ac:dyDescent="0.35">
      <c r="A25" s="300"/>
      <c r="B25" s="303"/>
      <c r="C25" s="306"/>
      <c r="D25" s="307"/>
      <c r="E25" s="26" t="s">
        <v>25</v>
      </c>
      <c r="F25" s="27">
        <f t="shared" ref="F25:M25" si="5">IFERROR($C23*F23,0)</f>
        <v>0</v>
      </c>
      <c r="G25" s="27">
        <f t="shared" si="5"/>
        <v>0</v>
      </c>
      <c r="H25" s="27">
        <f t="shared" si="5"/>
        <v>0</v>
      </c>
      <c r="I25" s="27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8">
        <f>SUM(F25:M25)</f>
        <v>0</v>
      </c>
    </row>
    <row r="26" spans="1:14" ht="15" customHeight="1" x14ac:dyDescent="0.35">
      <c r="A26" s="300">
        <v>43</v>
      </c>
      <c r="B26" s="301" t="e">
        <f>VLOOKUP(A26,#REF!,4,FALSE)</f>
        <v>#REF!</v>
      </c>
      <c r="C26" s="304" t="e">
        <f>VLOOKUP(A26,#REF!,9,FALSE)</f>
        <v>#REF!</v>
      </c>
      <c r="D26" s="307">
        <f>IFERROR(C26/$C$44,0)</f>
        <v>0</v>
      </c>
      <c r="E26" s="17" t="s">
        <v>23</v>
      </c>
      <c r="F26" s="18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0.2</v>
      </c>
      <c r="L26" s="19">
        <v>0.7</v>
      </c>
      <c r="M26" s="19">
        <v>0.1</v>
      </c>
      <c r="N26" s="20">
        <f>SUM(F26:M26)</f>
        <v>0.99999999999999989</v>
      </c>
    </row>
    <row r="27" spans="1:14" ht="15" customHeight="1" x14ac:dyDescent="0.35">
      <c r="A27" s="300"/>
      <c r="B27" s="302"/>
      <c r="C27" s="305"/>
      <c r="D27" s="307"/>
      <c r="E27" s="21"/>
      <c r="F27" s="22"/>
      <c r="G27" s="23"/>
      <c r="H27" s="23"/>
      <c r="I27" s="23"/>
      <c r="J27" s="23"/>
      <c r="K27" s="23"/>
      <c r="L27" s="23"/>
      <c r="M27" s="23"/>
      <c r="N27" s="24"/>
    </row>
    <row r="28" spans="1:14" ht="15" customHeight="1" x14ac:dyDescent="0.35">
      <c r="A28" s="300"/>
      <c r="B28" s="303"/>
      <c r="C28" s="306"/>
      <c r="D28" s="307"/>
      <c r="E28" s="26" t="s">
        <v>25</v>
      </c>
      <c r="F28" s="27">
        <f t="shared" ref="F28:M28" si="6">IFERROR($C26*F26,0)</f>
        <v>0</v>
      </c>
      <c r="G28" s="27">
        <f t="shared" si="6"/>
        <v>0</v>
      </c>
      <c r="H28" s="27">
        <f t="shared" si="6"/>
        <v>0</v>
      </c>
      <c r="I28" s="27">
        <f t="shared" si="6"/>
        <v>0</v>
      </c>
      <c r="J28" s="27">
        <f t="shared" si="6"/>
        <v>0</v>
      </c>
      <c r="K28" s="27">
        <f t="shared" si="6"/>
        <v>0</v>
      </c>
      <c r="L28" s="27">
        <f t="shared" si="6"/>
        <v>0</v>
      </c>
      <c r="M28" s="27">
        <f t="shared" si="6"/>
        <v>0</v>
      </c>
      <c r="N28" s="28">
        <f>SUM(F28:M28)</f>
        <v>0</v>
      </c>
    </row>
    <row r="29" spans="1:14" ht="15" customHeight="1" x14ac:dyDescent="0.35">
      <c r="A29" s="300">
        <v>44</v>
      </c>
      <c r="B29" s="301" t="e">
        <f>VLOOKUP(A29,#REF!,4,FALSE)</f>
        <v>#REF!</v>
      </c>
      <c r="C29" s="304" t="e">
        <f>VLOOKUP(A29,#REF!,9,FALSE)</f>
        <v>#REF!</v>
      </c>
      <c r="D29" s="307">
        <f>IFERROR(C29/$C$44,0)</f>
        <v>0</v>
      </c>
      <c r="E29" s="17" t="s">
        <v>23</v>
      </c>
      <c r="F29" s="18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1</v>
      </c>
      <c r="M29" s="19">
        <v>0</v>
      </c>
      <c r="N29" s="20">
        <f>SUM(F29:M29)</f>
        <v>1</v>
      </c>
    </row>
    <row r="30" spans="1:14" ht="15" customHeight="1" x14ac:dyDescent="0.35">
      <c r="A30" s="300"/>
      <c r="B30" s="302"/>
      <c r="C30" s="305"/>
      <c r="D30" s="307"/>
      <c r="E30" s="21"/>
      <c r="F30" s="22"/>
      <c r="G30" s="23"/>
      <c r="H30" s="23"/>
      <c r="I30" s="23"/>
      <c r="J30" s="23"/>
      <c r="K30" s="23"/>
      <c r="L30" s="23"/>
      <c r="M30" s="23"/>
      <c r="N30" s="24"/>
    </row>
    <row r="31" spans="1:14" ht="15" customHeight="1" x14ac:dyDescent="0.35">
      <c r="A31" s="300"/>
      <c r="B31" s="303"/>
      <c r="C31" s="306"/>
      <c r="D31" s="307"/>
      <c r="E31" s="26" t="s">
        <v>25</v>
      </c>
      <c r="F31" s="27">
        <f t="shared" ref="F31:M31" si="7">IFERROR($C29*F29,0)</f>
        <v>0</v>
      </c>
      <c r="G31" s="27">
        <f t="shared" si="7"/>
        <v>0</v>
      </c>
      <c r="H31" s="27">
        <f t="shared" si="7"/>
        <v>0</v>
      </c>
      <c r="I31" s="27">
        <f t="shared" si="7"/>
        <v>0</v>
      </c>
      <c r="J31" s="27">
        <f t="shared" si="7"/>
        <v>0</v>
      </c>
      <c r="K31" s="27">
        <f t="shared" si="7"/>
        <v>0</v>
      </c>
      <c r="L31" s="27">
        <f t="shared" si="7"/>
        <v>0</v>
      </c>
      <c r="M31" s="27">
        <f t="shared" si="7"/>
        <v>0</v>
      </c>
      <c r="N31" s="28">
        <f>SUM(F31:M31)</f>
        <v>0</v>
      </c>
    </row>
    <row r="32" spans="1:14" ht="15" customHeight="1" x14ac:dyDescent="0.35">
      <c r="A32" s="300">
        <v>45</v>
      </c>
      <c r="B32" s="301" t="e">
        <f>VLOOKUP(A32,#REF!,4,FALSE)</f>
        <v>#REF!</v>
      </c>
      <c r="C32" s="304" t="e">
        <f>VLOOKUP(A32,#REF!,9,FALSE)</f>
        <v>#REF!</v>
      </c>
      <c r="D32" s="322">
        <f>IFERROR(C32/$C$44,0)</f>
        <v>0</v>
      </c>
      <c r="E32" s="17" t="s">
        <v>23</v>
      </c>
      <c r="F32" s="30">
        <v>0</v>
      </c>
      <c r="G32" s="31">
        <v>0.3</v>
      </c>
      <c r="H32" s="31">
        <v>0.2</v>
      </c>
      <c r="I32" s="31">
        <v>0.2</v>
      </c>
      <c r="J32" s="31">
        <v>0.3</v>
      </c>
      <c r="K32" s="31">
        <v>0</v>
      </c>
      <c r="L32" s="31">
        <v>0</v>
      </c>
      <c r="M32" s="31">
        <v>0</v>
      </c>
      <c r="N32" s="20">
        <f>SUM(F32:M32)</f>
        <v>1</v>
      </c>
    </row>
    <row r="33" spans="1:14" ht="15" customHeight="1" x14ac:dyDescent="0.35">
      <c r="A33" s="300"/>
      <c r="B33" s="302"/>
      <c r="C33" s="305"/>
      <c r="D33" s="322"/>
      <c r="E33" s="21"/>
      <c r="F33" s="32"/>
      <c r="G33" s="33"/>
      <c r="H33" s="33"/>
      <c r="I33" s="33"/>
      <c r="J33" s="33"/>
      <c r="K33" s="33"/>
      <c r="L33" s="33"/>
      <c r="M33" s="33"/>
      <c r="N33" s="24"/>
    </row>
    <row r="34" spans="1:14" ht="15" customHeight="1" x14ac:dyDescent="0.35">
      <c r="A34" s="300"/>
      <c r="B34" s="303"/>
      <c r="C34" s="306"/>
      <c r="D34" s="322"/>
      <c r="E34" s="26" t="s">
        <v>25</v>
      </c>
      <c r="F34" s="27">
        <f t="shared" ref="F34:M34" si="8">IFERROR($C32*F32,0)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8">
        <f>SUM(F34:M34)</f>
        <v>0</v>
      </c>
    </row>
    <row r="35" spans="1:14" ht="15" customHeight="1" x14ac:dyDescent="0.35">
      <c r="A35" s="300">
        <v>46</v>
      </c>
      <c r="B35" s="301" t="e">
        <f>VLOOKUP(A35,#REF!,4,FALSE)</f>
        <v>#REF!</v>
      </c>
      <c r="C35" s="304" t="e">
        <f>VLOOKUP(A35,#REF!,9,FALSE)</f>
        <v>#REF!</v>
      </c>
      <c r="D35" s="322">
        <f>IFERROR(C35/$C$44,0)</f>
        <v>0</v>
      </c>
      <c r="E35" s="17" t="s">
        <v>23</v>
      </c>
      <c r="F35" s="30">
        <v>0</v>
      </c>
      <c r="G35" s="31">
        <v>0.3</v>
      </c>
      <c r="H35" s="31">
        <v>0.2</v>
      </c>
      <c r="I35" s="31">
        <v>0.2</v>
      </c>
      <c r="J35" s="31">
        <v>0.3</v>
      </c>
      <c r="K35" s="31">
        <v>0</v>
      </c>
      <c r="L35" s="31">
        <v>0</v>
      </c>
      <c r="M35" s="31">
        <v>0</v>
      </c>
      <c r="N35" s="20">
        <f>SUM(F35:M35)</f>
        <v>1</v>
      </c>
    </row>
    <row r="36" spans="1:14" ht="15" customHeight="1" x14ac:dyDescent="0.35">
      <c r="A36" s="300"/>
      <c r="B36" s="302"/>
      <c r="C36" s="305"/>
      <c r="D36" s="322"/>
      <c r="E36" s="21"/>
      <c r="F36" s="32"/>
      <c r="G36" s="33"/>
      <c r="H36" s="33"/>
      <c r="I36" s="33"/>
      <c r="J36" s="33"/>
      <c r="K36" s="33"/>
      <c r="L36" s="33"/>
      <c r="M36" s="33"/>
      <c r="N36" s="24"/>
    </row>
    <row r="37" spans="1:14" ht="15" customHeight="1" x14ac:dyDescent="0.35">
      <c r="A37" s="300"/>
      <c r="B37" s="303"/>
      <c r="C37" s="306"/>
      <c r="D37" s="322"/>
      <c r="E37" s="26" t="s">
        <v>25</v>
      </c>
      <c r="F37" s="27">
        <f t="shared" ref="F37:M37" si="9">IFERROR($C35*F35,0)</f>
        <v>0</v>
      </c>
      <c r="G37" s="27">
        <f t="shared" si="9"/>
        <v>0</v>
      </c>
      <c r="H37" s="27">
        <f t="shared" si="9"/>
        <v>0</v>
      </c>
      <c r="I37" s="27">
        <f t="shared" si="9"/>
        <v>0</v>
      </c>
      <c r="J37" s="27">
        <f t="shared" si="9"/>
        <v>0</v>
      </c>
      <c r="K37" s="27">
        <f t="shared" si="9"/>
        <v>0</v>
      </c>
      <c r="L37" s="27">
        <f t="shared" si="9"/>
        <v>0</v>
      </c>
      <c r="M37" s="27">
        <f t="shared" si="9"/>
        <v>0</v>
      </c>
      <c r="N37" s="28">
        <f>SUM(F37:M37)</f>
        <v>0</v>
      </c>
    </row>
    <row r="38" spans="1:14" ht="15" customHeight="1" x14ac:dyDescent="0.35">
      <c r="A38" s="300">
        <v>47</v>
      </c>
      <c r="B38" s="301" t="e">
        <f>VLOOKUP(A38,#REF!,4,FALSE)</f>
        <v>#REF!</v>
      </c>
      <c r="C38" s="304" t="e">
        <f>VLOOKUP(A38,#REF!,9,FALSE)</f>
        <v>#REF!</v>
      </c>
      <c r="D38" s="322">
        <f>IFERROR(C38/$C$44,0)</f>
        <v>0</v>
      </c>
      <c r="E38" s="17" t="s">
        <v>23</v>
      </c>
      <c r="F38" s="30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0.5</v>
      </c>
      <c r="M38" s="31">
        <v>0.5</v>
      </c>
      <c r="N38" s="20">
        <f>SUM(F38:M38)</f>
        <v>1</v>
      </c>
    </row>
    <row r="39" spans="1:14" ht="15" customHeight="1" x14ac:dyDescent="0.35">
      <c r="A39" s="300"/>
      <c r="B39" s="302"/>
      <c r="C39" s="305"/>
      <c r="D39" s="322"/>
      <c r="E39" s="21"/>
      <c r="F39" s="32"/>
      <c r="G39" s="33"/>
      <c r="H39" s="33"/>
      <c r="I39" s="33"/>
      <c r="J39" s="33"/>
      <c r="K39" s="33"/>
      <c r="L39" s="33"/>
      <c r="M39" s="33"/>
      <c r="N39" s="24"/>
    </row>
    <row r="40" spans="1:14" ht="15" customHeight="1" x14ac:dyDescent="0.35">
      <c r="A40" s="300"/>
      <c r="B40" s="303"/>
      <c r="C40" s="306"/>
      <c r="D40" s="322"/>
      <c r="E40" s="26" t="s">
        <v>25</v>
      </c>
      <c r="F40" s="27">
        <f t="shared" ref="F40:M40" si="10">IFERROR($C38*F38,0)</f>
        <v>0</v>
      </c>
      <c r="G40" s="27">
        <f t="shared" si="10"/>
        <v>0</v>
      </c>
      <c r="H40" s="27">
        <f t="shared" si="10"/>
        <v>0</v>
      </c>
      <c r="I40" s="27">
        <f t="shared" si="10"/>
        <v>0</v>
      </c>
      <c r="J40" s="27">
        <f t="shared" si="10"/>
        <v>0</v>
      </c>
      <c r="K40" s="27">
        <f t="shared" si="10"/>
        <v>0</v>
      </c>
      <c r="L40" s="27">
        <f t="shared" si="10"/>
        <v>0</v>
      </c>
      <c r="M40" s="27">
        <f t="shared" si="10"/>
        <v>0</v>
      </c>
      <c r="N40" s="28">
        <f>SUM(F40:M40)</f>
        <v>0</v>
      </c>
    </row>
    <row r="41" spans="1:14" ht="15" customHeight="1" x14ac:dyDescent="0.35">
      <c r="A41" s="300">
        <v>48</v>
      </c>
      <c r="B41" s="301" t="e">
        <f>VLOOKUP(A41,#REF!,4,FALSE)</f>
        <v>#REF!</v>
      </c>
      <c r="C41" s="304" t="e">
        <f>VLOOKUP(A41,#REF!,9,FALSE)</f>
        <v>#REF!</v>
      </c>
      <c r="D41" s="322">
        <f>IFERROR(C41/$C$44,0)</f>
        <v>0</v>
      </c>
      <c r="E41" s="17" t="s">
        <v>23</v>
      </c>
      <c r="F41" s="30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0.5</v>
      </c>
      <c r="M41" s="31">
        <v>0.5</v>
      </c>
      <c r="N41" s="20">
        <f>SUM(F41:M41)</f>
        <v>1</v>
      </c>
    </row>
    <row r="42" spans="1:14" ht="15" customHeight="1" x14ac:dyDescent="0.35">
      <c r="A42" s="300"/>
      <c r="B42" s="302"/>
      <c r="C42" s="305"/>
      <c r="D42" s="322"/>
      <c r="E42" s="21"/>
      <c r="F42" s="32"/>
      <c r="G42" s="33"/>
      <c r="H42" s="33"/>
      <c r="I42" s="33"/>
      <c r="J42" s="33"/>
      <c r="K42" s="33"/>
      <c r="L42" s="33"/>
      <c r="M42" s="33"/>
      <c r="N42" s="24"/>
    </row>
    <row r="43" spans="1:14" ht="15" customHeight="1" x14ac:dyDescent="0.35">
      <c r="A43" s="300"/>
      <c r="B43" s="303"/>
      <c r="C43" s="306"/>
      <c r="D43" s="322"/>
      <c r="E43" s="26" t="s">
        <v>25</v>
      </c>
      <c r="F43" s="27">
        <f t="shared" ref="F43:M43" si="11">IFERROR($C41*F41,0)</f>
        <v>0</v>
      </c>
      <c r="G43" s="27">
        <f t="shared" si="11"/>
        <v>0</v>
      </c>
      <c r="H43" s="27">
        <f t="shared" si="11"/>
        <v>0</v>
      </c>
      <c r="I43" s="27">
        <f t="shared" si="11"/>
        <v>0</v>
      </c>
      <c r="J43" s="27">
        <f t="shared" si="11"/>
        <v>0</v>
      </c>
      <c r="K43" s="27">
        <f t="shared" si="11"/>
        <v>0</v>
      </c>
      <c r="L43" s="27">
        <f t="shared" si="11"/>
        <v>0</v>
      </c>
      <c r="M43" s="27">
        <f t="shared" si="11"/>
        <v>0</v>
      </c>
      <c r="N43" s="28">
        <f>SUM(F43:M43)</f>
        <v>0</v>
      </c>
    </row>
    <row r="44" spans="1:14" x14ac:dyDescent="0.35">
      <c r="A44" s="34"/>
      <c r="B44" s="35" t="s">
        <v>26</v>
      </c>
      <c r="C44" s="36" t="e">
        <f>SUM(C8:C43)</f>
        <v>#REF!</v>
      </c>
      <c r="D44" s="37"/>
      <c r="E44" s="318"/>
      <c r="F44" s="38">
        <f t="shared" ref="F44:M44" si="12">SUMIF($E$8:$E$43,"R$",F8:F43)</f>
        <v>0</v>
      </c>
      <c r="G44" s="38">
        <f t="shared" si="12"/>
        <v>0</v>
      </c>
      <c r="H44" s="38">
        <f t="shared" si="12"/>
        <v>0</v>
      </c>
      <c r="I44" s="38">
        <f t="shared" si="12"/>
        <v>0</v>
      </c>
      <c r="J44" s="38">
        <f t="shared" si="12"/>
        <v>0</v>
      </c>
      <c r="K44" s="38">
        <f t="shared" si="12"/>
        <v>0</v>
      </c>
      <c r="L44" s="38">
        <f t="shared" si="12"/>
        <v>0</v>
      </c>
      <c r="M44" s="38">
        <f t="shared" si="12"/>
        <v>0</v>
      </c>
      <c r="N44" s="36">
        <f>SUM(F44:M44)</f>
        <v>0</v>
      </c>
    </row>
    <row r="45" spans="1:14" x14ac:dyDescent="0.35">
      <c r="A45" s="34"/>
      <c r="B45" s="35" t="s">
        <v>27</v>
      </c>
      <c r="C45" s="39"/>
      <c r="D45" s="40">
        <f>SUM(D8:D43)</f>
        <v>0</v>
      </c>
      <c r="E45" s="318"/>
      <c r="F45" s="41">
        <f>IFERROR(F44/$C$44,0)</f>
        <v>0</v>
      </c>
      <c r="G45" s="41">
        <f t="shared" ref="G45:M45" si="13">IFERROR(G44/$C$44,0)</f>
        <v>0</v>
      </c>
      <c r="H45" s="41">
        <f t="shared" si="13"/>
        <v>0</v>
      </c>
      <c r="I45" s="41">
        <f t="shared" si="13"/>
        <v>0</v>
      </c>
      <c r="J45" s="41">
        <f t="shared" si="13"/>
        <v>0</v>
      </c>
      <c r="K45" s="41">
        <f t="shared" si="13"/>
        <v>0</v>
      </c>
      <c r="L45" s="41">
        <f t="shared" si="13"/>
        <v>0</v>
      </c>
      <c r="M45" s="41">
        <f t="shared" si="13"/>
        <v>0</v>
      </c>
      <c r="N45" s="41">
        <f>SUM(F45:M45)</f>
        <v>0</v>
      </c>
    </row>
    <row r="46" spans="1:14" x14ac:dyDescent="0.35">
      <c r="A46" s="34"/>
      <c r="B46" s="35" t="s">
        <v>28</v>
      </c>
      <c r="C46" s="36" t="e">
        <f>C44</f>
        <v>#REF!</v>
      </c>
      <c r="D46" s="42"/>
      <c r="E46" s="318"/>
      <c r="F46" s="36">
        <f>F44</f>
        <v>0</v>
      </c>
      <c r="G46" s="36">
        <f>F46+G44</f>
        <v>0</v>
      </c>
      <c r="H46" s="36">
        <f t="shared" ref="H46:M47" si="14">G46+H44</f>
        <v>0</v>
      </c>
      <c r="I46" s="36">
        <f t="shared" si="14"/>
        <v>0</v>
      </c>
      <c r="J46" s="36">
        <f t="shared" si="14"/>
        <v>0</v>
      </c>
      <c r="K46" s="36">
        <f t="shared" si="14"/>
        <v>0</v>
      </c>
      <c r="L46" s="36">
        <f t="shared" si="14"/>
        <v>0</v>
      </c>
      <c r="M46" s="36">
        <f t="shared" si="14"/>
        <v>0</v>
      </c>
      <c r="N46" s="43"/>
    </row>
    <row r="47" spans="1:14" x14ac:dyDescent="0.35">
      <c r="A47" s="34"/>
      <c r="B47" s="35" t="s">
        <v>29</v>
      </c>
      <c r="C47" s="39"/>
      <c r="D47" s="44">
        <f>D45</f>
        <v>0</v>
      </c>
      <c r="E47" s="318"/>
      <c r="F47" s="41">
        <f>F45</f>
        <v>0</v>
      </c>
      <c r="G47" s="41">
        <f>F47+G45</f>
        <v>0</v>
      </c>
      <c r="H47" s="41">
        <f t="shared" si="14"/>
        <v>0</v>
      </c>
      <c r="I47" s="41">
        <f t="shared" si="14"/>
        <v>0</v>
      </c>
      <c r="J47" s="41">
        <f t="shared" si="14"/>
        <v>0</v>
      </c>
      <c r="K47" s="41">
        <f t="shared" si="14"/>
        <v>0</v>
      </c>
      <c r="L47" s="41">
        <f t="shared" si="14"/>
        <v>0</v>
      </c>
      <c r="M47" s="41">
        <f t="shared" si="14"/>
        <v>0</v>
      </c>
      <c r="N47" s="45"/>
    </row>
    <row r="48" spans="1:14" x14ac:dyDescent="0.35"/>
    <row r="49" x14ac:dyDescent="0.35"/>
    <row r="50" ht="15" hidden="1" customHeight="1" x14ac:dyDescent="0.35"/>
    <row r="51" ht="15" hidden="1" customHeight="1" x14ac:dyDescent="0.35"/>
    <row r="52" ht="15" hidden="1" customHeight="1" x14ac:dyDescent="0.35"/>
    <row r="53" ht="15" hidden="1" customHeight="1" x14ac:dyDescent="0.35"/>
    <row r="54" ht="15" hidden="1" customHeight="1" x14ac:dyDescent="0.35"/>
    <row r="55" ht="15" hidden="1" customHeight="1" x14ac:dyDescent="0.35"/>
    <row r="56" ht="15" hidden="1" customHeight="1" x14ac:dyDescent="0.35"/>
    <row r="57" ht="15" hidden="1" customHeight="1" x14ac:dyDescent="0.35"/>
    <row r="58" ht="15" hidden="1" customHeight="1" x14ac:dyDescent="0.35"/>
    <row r="59" ht="15" hidden="1" customHeight="1" x14ac:dyDescent="0.35"/>
    <row r="60" ht="15" hidden="1" customHeight="1" x14ac:dyDescent="0.35"/>
    <row r="61" ht="15" hidden="1" customHeight="1" x14ac:dyDescent="0.35"/>
    <row r="62" ht="15" hidden="1" customHeight="1" x14ac:dyDescent="0.35"/>
    <row r="63" ht="15" hidden="1" customHeight="1" x14ac:dyDescent="0.35"/>
    <row r="64" ht="15" hidden="1" customHeight="1" x14ac:dyDescent="0.35"/>
    <row r="65" ht="15" hidden="1" customHeight="1" x14ac:dyDescent="0.35"/>
    <row r="66" ht="15" hidden="1" customHeight="1" x14ac:dyDescent="0.35"/>
    <row r="67" ht="15" hidden="1" customHeight="1" x14ac:dyDescent="0.35"/>
    <row r="68" ht="15.65" hidden="1" customHeight="1" x14ac:dyDescent="0.35"/>
    <row r="69" ht="15.65" hidden="1" customHeight="1" x14ac:dyDescent="0.35"/>
    <row r="70" ht="15.65" hidden="1" customHeight="1" x14ac:dyDescent="0.35"/>
    <row r="71" ht="15.65" hidden="1" customHeight="1" x14ac:dyDescent="0.35"/>
    <row r="72" ht="15.65" hidden="1" customHeight="1" x14ac:dyDescent="0.35"/>
    <row r="73" ht="15.65" hidden="1" customHeight="1" x14ac:dyDescent="0.35"/>
    <row r="74" ht="15.65" hidden="1" customHeight="1" x14ac:dyDescent="0.35"/>
    <row r="75" ht="15.65" hidden="1" customHeight="1" x14ac:dyDescent="0.35"/>
    <row r="76" ht="15.65" hidden="1" customHeight="1" x14ac:dyDescent="0.35"/>
    <row r="77" ht="15.65" hidden="1" customHeight="1" x14ac:dyDescent="0.35"/>
    <row r="78" ht="15.65" hidden="1" customHeight="1" x14ac:dyDescent="0.35"/>
    <row r="79" ht="15.65" hidden="1" customHeight="1" x14ac:dyDescent="0.35"/>
    <row r="80" ht="15.65" hidden="1" customHeight="1" x14ac:dyDescent="0.35"/>
    <row r="81" ht="15.65" hidden="1" customHeight="1" x14ac:dyDescent="0.35"/>
    <row r="82" ht="15.65" hidden="1" customHeight="1" x14ac:dyDescent="0.35"/>
    <row r="83" ht="15.65" hidden="1" customHeight="1" x14ac:dyDescent="0.35"/>
    <row r="84" ht="15.65" hidden="1" customHeight="1" x14ac:dyDescent="0.35"/>
    <row r="85" ht="15.65" hidden="1" customHeight="1" x14ac:dyDescent="0.35"/>
    <row r="86" ht="15.65" hidden="1" customHeight="1" x14ac:dyDescent="0.35"/>
    <row r="87" ht="15.65" hidden="1" customHeight="1" x14ac:dyDescent="0.35"/>
    <row r="88" ht="15.65" hidden="1" customHeight="1" x14ac:dyDescent="0.35"/>
    <row r="89" ht="15.65" customHeight="1" x14ac:dyDescent="0.35"/>
  </sheetData>
  <mergeCells count="56">
    <mergeCell ref="E44:E47"/>
    <mergeCell ref="A38:A40"/>
    <mergeCell ref="B38:B40"/>
    <mergeCell ref="C38:C40"/>
    <mergeCell ref="D38:D40"/>
    <mergeCell ref="A41:A43"/>
    <mergeCell ref="B41:B43"/>
    <mergeCell ref="C41:C43"/>
    <mergeCell ref="D41:D43"/>
    <mergeCell ref="A32:A34"/>
    <mergeCell ref="B32:B34"/>
    <mergeCell ref="C32:C34"/>
    <mergeCell ref="D32:D34"/>
    <mergeCell ref="A35:A37"/>
    <mergeCell ref="B35:B37"/>
    <mergeCell ref="C35:C37"/>
    <mergeCell ref="D35:D37"/>
    <mergeCell ref="A26:A28"/>
    <mergeCell ref="B26:B28"/>
    <mergeCell ref="C26:C28"/>
    <mergeCell ref="D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N6:N7"/>
    <mergeCell ref="A8:A10"/>
    <mergeCell ref="B8:B10"/>
    <mergeCell ref="C8:C10"/>
    <mergeCell ref="D8:D10"/>
    <mergeCell ref="E6:E7"/>
    <mergeCell ref="F6:M6"/>
    <mergeCell ref="A11:A13"/>
    <mergeCell ref="B11:B13"/>
    <mergeCell ref="C11:C13"/>
    <mergeCell ref="D11:D13"/>
    <mergeCell ref="A6:A7"/>
    <mergeCell ref="B6:B7"/>
    <mergeCell ref="C6:C7"/>
    <mergeCell ref="D6:D7"/>
  </mergeCells>
  <conditionalFormatting sqref="F9:M9 G33:M33 G30:M30 G27:M27 G24:M24 G21:M21 G18:M18 G15:M15 G12:M12 G42:M42">
    <cfRule type="expression" dxfId="57" priority="18">
      <formula>IF(NOT(F8=0),TRUE,FALSE)</formula>
    </cfRule>
  </conditionalFormatting>
  <conditionalFormatting sqref="F42:M42">
    <cfRule type="expression" dxfId="56" priority="17">
      <formula>IF(NOT(F41=0),TRUE,FALSE)</formula>
    </cfRule>
  </conditionalFormatting>
  <conditionalFormatting sqref="F33:M33">
    <cfRule type="expression" dxfId="55" priority="16">
      <formula>IF(NOT(F32=0),TRUE,FALSE)</formula>
    </cfRule>
  </conditionalFormatting>
  <conditionalFormatting sqref="F30:M30">
    <cfRule type="expression" dxfId="54" priority="15">
      <formula>IF(NOT(F29=0),TRUE,FALSE)</formula>
    </cfRule>
  </conditionalFormatting>
  <conditionalFormatting sqref="F27:M27">
    <cfRule type="expression" dxfId="53" priority="14">
      <formula>IF(NOT(F26=0),TRUE,FALSE)</formula>
    </cfRule>
  </conditionalFormatting>
  <conditionalFormatting sqref="F24:M24">
    <cfRule type="expression" dxfId="52" priority="13">
      <formula>IF(NOT(F23=0),TRUE,FALSE)</formula>
    </cfRule>
  </conditionalFormatting>
  <conditionalFormatting sqref="F21:M21">
    <cfRule type="expression" dxfId="51" priority="12">
      <formula>IF(NOT(F20=0),TRUE,FALSE)</formula>
    </cfRule>
  </conditionalFormatting>
  <conditionalFormatting sqref="F18:M18">
    <cfRule type="expression" dxfId="50" priority="11">
      <formula>IF(NOT(F17=0),TRUE,FALSE)</formula>
    </cfRule>
  </conditionalFormatting>
  <conditionalFormatting sqref="F15:M15">
    <cfRule type="expression" dxfId="49" priority="10">
      <formula>IF(NOT(F14=0),TRUE,FALSE)</formula>
    </cfRule>
  </conditionalFormatting>
  <conditionalFormatting sqref="F12:M12">
    <cfRule type="expression" dxfId="48" priority="9">
      <formula>IF(NOT(F11=0),TRUE,FALSE)</formula>
    </cfRule>
  </conditionalFormatting>
  <conditionalFormatting sqref="G42">
    <cfRule type="expression" dxfId="47" priority="8">
      <formula>IF(NOT(G41=0),TRUE,FALSE)</formula>
    </cfRule>
  </conditionalFormatting>
  <conditionalFormatting sqref="G42:M42">
    <cfRule type="expression" dxfId="46" priority="7">
      <formula>IF(NOT(G41=0),TRUE,FALSE)</formula>
    </cfRule>
  </conditionalFormatting>
  <conditionalFormatting sqref="G39:M39">
    <cfRule type="expression" dxfId="45" priority="6">
      <formula>IF(NOT(G38=0),TRUE,FALSE)</formula>
    </cfRule>
  </conditionalFormatting>
  <conditionalFormatting sqref="F39:M39">
    <cfRule type="expression" dxfId="44" priority="5">
      <formula>IF(NOT(F38=0),TRUE,FALSE)</formula>
    </cfRule>
  </conditionalFormatting>
  <conditionalFormatting sqref="G39">
    <cfRule type="expression" dxfId="43" priority="4">
      <formula>IF(NOT(G38=0),TRUE,FALSE)</formula>
    </cfRule>
  </conditionalFormatting>
  <conditionalFormatting sqref="G39:M39">
    <cfRule type="expression" dxfId="42" priority="3">
      <formula>IF(NOT(G38=0),TRUE,FALSE)</formula>
    </cfRule>
  </conditionalFormatting>
  <conditionalFormatting sqref="G36:M36">
    <cfRule type="expression" dxfId="41" priority="2">
      <formula>IF(NOT(G35=0),TRUE,FALSE)</formula>
    </cfRule>
  </conditionalFormatting>
  <conditionalFormatting sqref="F36:M36">
    <cfRule type="expression" dxfId="40" priority="1">
      <formula>IF(NOT(F35=0),TRUE,FALSE)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/>
  </sheetViews>
  <sheetFormatPr defaultColWidth="9.1796875" defaultRowHeight="15.5" zeroHeight="1" x14ac:dyDescent="0.35"/>
  <cols>
    <col min="1" max="1" width="9.1796875" style="46"/>
    <col min="2" max="2" width="39.26953125" style="14" customWidth="1"/>
    <col min="3" max="3" width="21.26953125" style="14" customWidth="1"/>
    <col min="4" max="4" width="9.26953125" style="46" customWidth="1"/>
    <col min="5" max="5" width="7.1796875" style="14" customWidth="1"/>
    <col min="6" max="6" width="12.7265625" style="14" customWidth="1"/>
    <col min="7" max="7" width="13.81640625" style="14" customWidth="1"/>
    <col min="8" max="8" width="13.26953125" style="14" customWidth="1"/>
    <col min="9" max="9" width="13.453125" style="14" customWidth="1"/>
    <col min="10" max="10" width="14.26953125" style="14" customWidth="1"/>
    <col min="11" max="11" width="13.7265625" style="14" customWidth="1"/>
    <col min="12" max="12" width="14.7265625" style="14" customWidth="1"/>
    <col min="13" max="13" width="15.54296875" style="14" customWidth="1"/>
    <col min="14" max="14" width="16.453125" style="14" customWidth="1"/>
    <col min="15" max="16384" width="9.1796875" style="14"/>
  </cols>
  <sheetData>
    <row r="1" spans="1:16" s="1" customFormat="1" ht="20" x14ac:dyDescent="0.4">
      <c r="A1" s="3"/>
      <c r="B1" s="2"/>
      <c r="C1" s="4"/>
      <c r="D1" s="2"/>
      <c r="E1" s="54" t="e">
        <f>#REF!</f>
        <v>#REF!</v>
      </c>
      <c r="N1" s="6"/>
    </row>
    <row r="2" spans="1:16" s="1" customFormat="1" x14ac:dyDescent="0.35">
      <c r="A2" s="7" t="str">
        <f>'1 GERAL CFF'!A2</f>
        <v>Obra: REFORMA E AMPLIAÇÃO DE UM COMPLEXO EDUCACIONAL E.M.E.F. RAULINO DE O. PINTO</v>
      </c>
      <c r="B2" s="2"/>
      <c r="C2" s="4"/>
      <c r="D2" s="2"/>
      <c r="E2" s="5"/>
      <c r="G2" s="8"/>
      <c r="H2" s="8"/>
      <c r="I2" s="8"/>
      <c r="J2" s="8"/>
      <c r="K2" s="8"/>
      <c r="N2" s="6"/>
    </row>
    <row r="3" spans="1:16" s="1" customFormat="1" x14ac:dyDescent="0.35">
      <c r="A3" s="7" t="str">
        <f>'1 GERAL CFF'!A3</f>
        <v xml:space="preserve">Local: TRAVESSA 5 DE ABRIL - BOM JESUS DO TOCANTINS - PA
</v>
      </c>
      <c r="B3" s="2"/>
      <c r="C3" s="4"/>
      <c r="D3" s="2"/>
      <c r="E3" s="5"/>
      <c r="G3" s="8"/>
      <c r="H3" s="8"/>
      <c r="I3" s="8"/>
      <c r="J3" s="8"/>
      <c r="K3" s="8"/>
      <c r="N3" s="6"/>
    </row>
    <row r="4" spans="1:16" s="1" customFormat="1" x14ac:dyDescent="0.35">
      <c r="A4" s="3"/>
      <c r="B4" s="2"/>
      <c r="C4" s="4"/>
      <c r="D4" s="2"/>
      <c r="E4" s="5"/>
      <c r="G4" s="9"/>
      <c r="H4" s="9"/>
      <c r="I4" s="9"/>
      <c r="J4" s="9"/>
      <c r="K4" s="9"/>
      <c r="N4" s="6"/>
    </row>
    <row r="5" spans="1:16" ht="18" x14ac:dyDescent="0.4">
      <c r="A5" s="10"/>
      <c r="B5" s="11"/>
      <c r="C5" s="12" t="s">
        <v>21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</row>
    <row r="6" spans="1:16" x14ac:dyDescent="0.35">
      <c r="A6" s="308" t="s">
        <v>22</v>
      </c>
      <c r="B6" s="308" t="s">
        <v>19</v>
      </c>
      <c r="C6" s="308" t="s">
        <v>20</v>
      </c>
      <c r="D6" s="308" t="s">
        <v>23</v>
      </c>
      <c r="E6" s="313"/>
      <c r="F6" s="315" t="s">
        <v>24</v>
      </c>
      <c r="G6" s="316"/>
      <c r="H6" s="316"/>
      <c r="I6" s="316"/>
      <c r="J6" s="316"/>
      <c r="K6" s="316"/>
      <c r="L6" s="316"/>
      <c r="M6" s="317"/>
      <c r="N6" s="308" t="s">
        <v>18</v>
      </c>
    </row>
    <row r="7" spans="1:16" s="16" customFormat="1" x14ac:dyDescent="0.35">
      <c r="A7" s="309"/>
      <c r="B7" s="309"/>
      <c r="C7" s="309"/>
      <c r="D7" s="309"/>
      <c r="E7" s="314"/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309"/>
    </row>
    <row r="8" spans="1:16" ht="15" customHeight="1" x14ac:dyDescent="0.35">
      <c r="A8" s="300">
        <v>49</v>
      </c>
      <c r="B8" s="301" t="e">
        <f>VLOOKUP(A8,#REF!,4,FALSE)</f>
        <v>#REF!</v>
      </c>
      <c r="C8" s="304" t="e">
        <f>VLOOKUP(A8,#REF!,9,FALSE)</f>
        <v>#REF!</v>
      </c>
      <c r="D8" s="310">
        <f>IFERROR(C8/$C$32,0)</f>
        <v>0</v>
      </c>
      <c r="E8" s="17" t="s">
        <v>23</v>
      </c>
      <c r="F8" s="18">
        <v>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>SUM(F8:M8)</f>
        <v>1</v>
      </c>
    </row>
    <row r="9" spans="1:16" ht="15" customHeight="1" x14ac:dyDescent="0.35">
      <c r="A9" s="300"/>
      <c r="B9" s="302"/>
      <c r="C9" s="305"/>
      <c r="D9" s="311"/>
      <c r="E9" s="21"/>
      <c r="F9" s="22"/>
      <c r="G9" s="23"/>
      <c r="H9" s="23"/>
      <c r="I9" s="23"/>
      <c r="J9" s="23"/>
      <c r="K9" s="23"/>
      <c r="L9" s="23"/>
      <c r="M9" s="23"/>
      <c r="N9" s="24"/>
      <c r="P9" s="25"/>
    </row>
    <row r="10" spans="1:16" ht="15" customHeight="1" x14ac:dyDescent="0.35">
      <c r="A10" s="300"/>
      <c r="B10" s="303"/>
      <c r="C10" s="306"/>
      <c r="D10" s="312"/>
      <c r="E10" s="26" t="s">
        <v>25</v>
      </c>
      <c r="F10" s="27">
        <f t="shared" ref="F10:M10" si="0">IFERROR($C8*F8,0)</f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8">
        <f>SUM(F10:M10)</f>
        <v>0</v>
      </c>
    </row>
    <row r="11" spans="1:16" ht="15" customHeight="1" x14ac:dyDescent="0.35">
      <c r="A11" s="300">
        <v>50</v>
      </c>
      <c r="B11" s="301" t="e">
        <f>VLOOKUP(A11,#REF!,4,FALSE)</f>
        <v>#REF!</v>
      </c>
      <c r="C11" s="304" t="e">
        <f>VLOOKUP(A11,#REF!,9,FALSE)</f>
        <v>#REF!</v>
      </c>
      <c r="D11" s="307">
        <f>IFERROR(C11/$C$32,0)</f>
        <v>0</v>
      </c>
      <c r="E11" s="17" t="s">
        <v>23</v>
      </c>
      <c r="F11" s="18">
        <v>0</v>
      </c>
      <c r="G11" s="19">
        <v>0.25</v>
      </c>
      <c r="H11" s="19">
        <v>0.25</v>
      </c>
      <c r="I11" s="19">
        <v>0.25</v>
      </c>
      <c r="J11" s="19">
        <v>0.25</v>
      </c>
      <c r="K11" s="19"/>
      <c r="L11" s="19">
        <v>0</v>
      </c>
      <c r="M11" s="19">
        <v>0</v>
      </c>
      <c r="N11" s="20">
        <f>SUM(F11:M11)</f>
        <v>1</v>
      </c>
    </row>
    <row r="12" spans="1:16" ht="15" customHeight="1" x14ac:dyDescent="0.35">
      <c r="A12" s="300"/>
      <c r="B12" s="302"/>
      <c r="C12" s="305"/>
      <c r="D12" s="307"/>
      <c r="E12" s="21"/>
      <c r="F12" s="22"/>
      <c r="G12" s="23"/>
      <c r="H12" s="23"/>
      <c r="I12" s="23"/>
      <c r="J12" s="23"/>
      <c r="K12" s="23"/>
      <c r="L12" s="23"/>
      <c r="M12" s="23"/>
      <c r="N12" s="24"/>
    </row>
    <row r="13" spans="1:16" ht="15" customHeight="1" x14ac:dyDescent="0.35">
      <c r="A13" s="300"/>
      <c r="B13" s="303"/>
      <c r="C13" s="306"/>
      <c r="D13" s="307"/>
      <c r="E13" s="26" t="s">
        <v>25</v>
      </c>
      <c r="F13" s="27">
        <f t="shared" ref="F13:M13" si="1">IFERROR($C11*F11,0)</f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8">
        <f>SUM(F13:M13)</f>
        <v>0</v>
      </c>
    </row>
    <row r="14" spans="1:16" ht="15" customHeight="1" x14ac:dyDescent="0.35">
      <c r="A14" s="300">
        <v>51</v>
      </c>
      <c r="B14" s="301" t="e">
        <f>VLOOKUP(A14,#REF!,4,FALSE)</f>
        <v>#REF!</v>
      </c>
      <c r="C14" s="304" t="e">
        <f>VLOOKUP(A14,#REF!,9,FALSE)</f>
        <v>#REF!</v>
      </c>
      <c r="D14" s="307">
        <f>IFERROR(C14/$C$32,0)</f>
        <v>0</v>
      </c>
      <c r="E14" s="17" t="s">
        <v>23</v>
      </c>
      <c r="F14" s="18">
        <v>0</v>
      </c>
      <c r="G14" s="19">
        <v>0.3</v>
      </c>
      <c r="H14" s="19">
        <v>0.3</v>
      </c>
      <c r="I14" s="19">
        <v>0.4</v>
      </c>
      <c r="J14" s="19">
        <v>0</v>
      </c>
      <c r="K14" s="19">
        <v>0</v>
      </c>
      <c r="L14" s="19">
        <v>0</v>
      </c>
      <c r="M14" s="19">
        <v>0</v>
      </c>
      <c r="N14" s="20">
        <f>SUM(F14:M14)</f>
        <v>1</v>
      </c>
      <c r="P14" s="29"/>
    </row>
    <row r="15" spans="1:16" ht="15" customHeight="1" x14ac:dyDescent="0.35">
      <c r="A15" s="300"/>
      <c r="B15" s="302"/>
      <c r="C15" s="305"/>
      <c r="D15" s="307"/>
      <c r="E15" s="21"/>
      <c r="F15" s="22"/>
      <c r="G15" s="23"/>
      <c r="H15" s="23"/>
      <c r="I15" s="23"/>
      <c r="J15" s="23"/>
      <c r="K15" s="23"/>
      <c r="L15" s="23"/>
      <c r="M15" s="23"/>
      <c r="N15" s="24"/>
    </row>
    <row r="16" spans="1:16" ht="15" customHeight="1" x14ac:dyDescent="0.35">
      <c r="A16" s="300"/>
      <c r="B16" s="303"/>
      <c r="C16" s="306"/>
      <c r="D16" s="307"/>
      <c r="E16" s="26" t="s">
        <v>25</v>
      </c>
      <c r="F16" s="27">
        <f t="shared" ref="F16:M16" si="2">IFERROR($C14*F14,0)</f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8">
        <f>SUM(F16:M16)</f>
        <v>0</v>
      </c>
    </row>
    <row r="17" spans="1:14" ht="15" customHeight="1" x14ac:dyDescent="0.35">
      <c r="A17" s="300">
        <v>52</v>
      </c>
      <c r="B17" s="301" t="e">
        <f>VLOOKUP(A17,#REF!,4,FALSE)</f>
        <v>#REF!</v>
      </c>
      <c r="C17" s="304" t="e">
        <f>VLOOKUP(A17,#REF!,9,FALSE)</f>
        <v>#REF!</v>
      </c>
      <c r="D17" s="307">
        <f>IFERROR(C17/$C$32,0)</f>
        <v>0</v>
      </c>
      <c r="E17" s="17" t="s">
        <v>23</v>
      </c>
      <c r="F17" s="18">
        <v>0</v>
      </c>
      <c r="G17" s="19">
        <v>0</v>
      </c>
      <c r="H17" s="19">
        <v>0</v>
      </c>
      <c r="I17" s="19">
        <v>0.2</v>
      </c>
      <c r="J17" s="19">
        <v>0.8</v>
      </c>
      <c r="K17" s="19">
        <v>0</v>
      </c>
      <c r="L17" s="19">
        <v>0</v>
      </c>
      <c r="M17" s="19">
        <v>0</v>
      </c>
      <c r="N17" s="20">
        <f>SUM(F17:M17)</f>
        <v>1</v>
      </c>
    </row>
    <row r="18" spans="1:14" ht="15" customHeight="1" x14ac:dyDescent="0.35">
      <c r="A18" s="300"/>
      <c r="B18" s="302"/>
      <c r="C18" s="305"/>
      <c r="D18" s="307"/>
      <c r="E18" s="21"/>
      <c r="F18" s="22"/>
      <c r="G18" s="23"/>
      <c r="H18" s="23"/>
      <c r="I18" s="23"/>
      <c r="J18" s="23"/>
      <c r="K18" s="23"/>
      <c r="L18" s="23"/>
      <c r="M18" s="23"/>
      <c r="N18" s="24"/>
    </row>
    <row r="19" spans="1:14" ht="15" customHeight="1" x14ac:dyDescent="0.35">
      <c r="A19" s="300"/>
      <c r="B19" s="303"/>
      <c r="C19" s="306"/>
      <c r="D19" s="307"/>
      <c r="E19" s="26" t="s">
        <v>25</v>
      </c>
      <c r="F19" s="27">
        <f t="shared" ref="F19:M19" si="3">IFERROR($C17*F17,0)</f>
        <v>0</v>
      </c>
      <c r="G19" s="27">
        <f t="shared" si="3"/>
        <v>0</v>
      </c>
      <c r="H19" s="27">
        <f t="shared" si="3"/>
        <v>0</v>
      </c>
      <c r="I19" s="27">
        <f t="shared" si="3"/>
        <v>0</v>
      </c>
      <c r="J19" s="27">
        <f t="shared" si="3"/>
        <v>0</v>
      </c>
      <c r="K19" s="27">
        <f t="shared" si="3"/>
        <v>0</v>
      </c>
      <c r="L19" s="27">
        <f t="shared" si="3"/>
        <v>0</v>
      </c>
      <c r="M19" s="27">
        <f t="shared" si="3"/>
        <v>0</v>
      </c>
      <c r="N19" s="28">
        <f>SUM(F19:M19)</f>
        <v>0</v>
      </c>
    </row>
    <row r="20" spans="1:14" ht="15" customHeight="1" x14ac:dyDescent="0.35">
      <c r="A20" s="300">
        <v>53</v>
      </c>
      <c r="B20" s="301" t="e">
        <f>VLOOKUP(A20,#REF!,4,FALSE)</f>
        <v>#REF!</v>
      </c>
      <c r="C20" s="304" t="e">
        <f>VLOOKUP(A20,#REF!,9,FALSE)</f>
        <v>#REF!</v>
      </c>
      <c r="D20" s="307">
        <f>IFERROR(C20/$C$32,0)</f>
        <v>0</v>
      </c>
      <c r="E20" s="17" t="s">
        <v>23</v>
      </c>
      <c r="F20" s="18">
        <v>0</v>
      </c>
      <c r="G20" s="19">
        <v>0</v>
      </c>
      <c r="H20" s="19">
        <v>0</v>
      </c>
      <c r="I20" s="19">
        <v>0</v>
      </c>
      <c r="J20" s="19">
        <v>0.1</v>
      </c>
      <c r="K20" s="19">
        <v>0.4</v>
      </c>
      <c r="L20" s="19">
        <v>0.5</v>
      </c>
      <c r="M20" s="19">
        <v>0</v>
      </c>
      <c r="N20" s="20">
        <f>SUM(F20:M20)</f>
        <v>1</v>
      </c>
    </row>
    <row r="21" spans="1:14" ht="15" customHeight="1" x14ac:dyDescent="0.35">
      <c r="A21" s="300"/>
      <c r="B21" s="302"/>
      <c r="C21" s="305"/>
      <c r="D21" s="307"/>
      <c r="E21" s="21"/>
      <c r="F21" s="22"/>
      <c r="G21" s="23"/>
      <c r="H21" s="23"/>
      <c r="I21" s="23"/>
      <c r="J21" s="23"/>
      <c r="K21" s="23"/>
      <c r="L21" s="23"/>
      <c r="M21" s="23"/>
      <c r="N21" s="24"/>
    </row>
    <row r="22" spans="1:14" ht="15" customHeight="1" x14ac:dyDescent="0.35">
      <c r="A22" s="300"/>
      <c r="B22" s="303"/>
      <c r="C22" s="306"/>
      <c r="D22" s="307"/>
      <c r="E22" s="26" t="s">
        <v>25</v>
      </c>
      <c r="F22" s="27">
        <f t="shared" ref="F22:M22" si="4">IFERROR($C20*F20,0)</f>
        <v>0</v>
      </c>
      <c r="G22" s="27">
        <f t="shared" si="4"/>
        <v>0</v>
      </c>
      <c r="H22" s="27">
        <f t="shared" si="4"/>
        <v>0</v>
      </c>
      <c r="I22" s="27">
        <f t="shared" si="4"/>
        <v>0</v>
      </c>
      <c r="J22" s="27">
        <f t="shared" si="4"/>
        <v>0</v>
      </c>
      <c r="K22" s="27">
        <f t="shared" si="4"/>
        <v>0</v>
      </c>
      <c r="L22" s="27">
        <f t="shared" si="4"/>
        <v>0</v>
      </c>
      <c r="M22" s="27">
        <f t="shared" si="4"/>
        <v>0</v>
      </c>
      <c r="N22" s="28">
        <f>SUM(F22:M22)</f>
        <v>0</v>
      </c>
    </row>
    <row r="23" spans="1:14" ht="15" customHeight="1" x14ac:dyDescent="0.35">
      <c r="A23" s="300">
        <v>54</v>
      </c>
      <c r="B23" s="301" t="e">
        <f>VLOOKUP(A23,#REF!,4,FALSE)</f>
        <v>#REF!</v>
      </c>
      <c r="C23" s="304" t="e">
        <f>VLOOKUP(A23,#REF!,9,FALSE)</f>
        <v>#REF!</v>
      </c>
      <c r="D23" s="307">
        <f>IFERROR(C23/$C$32,0)</f>
        <v>0</v>
      </c>
      <c r="E23" s="17" t="s">
        <v>23</v>
      </c>
      <c r="F23" s="18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0.5</v>
      </c>
      <c r="M23" s="19">
        <v>0.5</v>
      </c>
      <c r="N23" s="20">
        <f>SUM(F23:M23)</f>
        <v>1</v>
      </c>
    </row>
    <row r="24" spans="1:14" ht="15" customHeight="1" x14ac:dyDescent="0.35">
      <c r="A24" s="300"/>
      <c r="B24" s="302"/>
      <c r="C24" s="305"/>
      <c r="D24" s="307"/>
      <c r="E24" s="21"/>
      <c r="F24" s="22"/>
      <c r="G24" s="23"/>
      <c r="H24" s="23"/>
      <c r="I24" s="23"/>
      <c r="J24" s="23"/>
      <c r="K24" s="23"/>
      <c r="L24" s="23"/>
      <c r="M24" s="23"/>
      <c r="N24" s="24"/>
    </row>
    <row r="25" spans="1:14" ht="15" customHeight="1" x14ac:dyDescent="0.35">
      <c r="A25" s="300"/>
      <c r="B25" s="303"/>
      <c r="C25" s="306"/>
      <c r="D25" s="307"/>
      <c r="E25" s="26" t="s">
        <v>25</v>
      </c>
      <c r="F25" s="27">
        <f t="shared" ref="F25:M25" si="5">IFERROR($C23*F23,0)</f>
        <v>0</v>
      </c>
      <c r="G25" s="27">
        <f t="shared" si="5"/>
        <v>0</v>
      </c>
      <c r="H25" s="27">
        <f t="shared" si="5"/>
        <v>0</v>
      </c>
      <c r="I25" s="27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8">
        <f>SUM(F25:M25)</f>
        <v>0</v>
      </c>
    </row>
    <row r="26" spans="1:14" ht="15" customHeight="1" x14ac:dyDescent="0.35">
      <c r="A26" s="300">
        <v>55</v>
      </c>
      <c r="B26" s="301" t="e">
        <f>VLOOKUP(A26,#REF!,4,FALSE)</f>
        <v>#REF!</v>
      </c>
      <c r="C26" s="304" t="e">
        <f>VLOOKUP(A26,#REF!,9,FALSE)</f>
        <v>#REF!</v>
      </c>
      <c r="D26" s="307">
        <f>IFERROR(C26/$C$32,0)</f>
        <v>0</v>
      </c>
      <c r="E26" s="17" t="s">
        <v>23</v>
      </c>
      <c r="F26" s="18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1</v>
      </c>
      <c r="N26" s="20">
        <f>SUM(F26:M26)</f>
        <v>1</v>
      </c>
    </row>
    <row r="27" spans="1:14" ht="15" customHeight="1" x14ac:dyDescent="0.35">
      <c r="A27" s="300"/>
      <c r="B27" s="302"/>
      <c r="C27" s="305"/>
      <c r="D27" s="307"/>
      <c r="E27" s="21"/>
      <c r="F27" s="22"/>
      <c r="G27" s="23"/>
      <c r="H27" s="23"/>
      <c r="I27" s="23"/>
      <c r="J27" s="23"/>
      <c r="K27" s="23"/>
      <c r="L27" s="23"/>
      <c r="M27" s="23"/>
      <c r="N27" s="24"/>
    </row>
    <row r="28" spans="1:14" ht="15" customHeight="1" x14ac:dyDescent="0.35">
      <c r="A28" s="300"/>
      <c r="B28" s="303"/>
      <c r="C28" s="306"/>
      <c r="D28" s="307"/>
      <c r="E28" s="26" t="s">
        <v>25</v>
      </c>
      <c r="F28" s="27">
        <f t="shared" ref="F28:M28" si="6">IFERROR($C26*F26,0)</f>
        <v>0</v>
      </c>
      <c r="G28" s="27">
        <f t="shared" si="6"/>
        <v>0</v>
      </c>
      <c r="H28" s="27">
        <f t="shared" si="6"/>
        <v>0</v>
      </c>
      <c r="I28" s="27">
        <f t="shared" si="6"/>
        <v>0</v>
      </c>
      <c r="J28" s="27">
        <f t="shared" si="6"/>
        <v>0</v>
      </c>
      <c r="K28" s="27">
        <f t="shared" si="6"/>
        <v>0</v>
      </c>
      <c r="L28" s="27">
        <f t="shared" si="6"/>
        <v>0</v>
      </c>
      <c r="M28" s="27">
        <f t="shared" si="6"/>
        <v>0</v>
      </c>
      <c r="N28" s="28">
        <f>SUM(F28:M28)</f>
        <v>0</v>
      </c>
    </row>
    <row r="29" spans="1:14" ht="15" customHeight="1" x14ac:dyDescent="0.35">
      <c r="A29" s="300">
        <v>56</v>
      </c>
      <c r="B29" s="301" t="e">
        <f>VLOOKUP(A29,#REF!,4,FALSE)</f>
        <v>#REF!</v>
      </c>
      <c r="C29" s="304" t="e">
        <f>VLOOKUP(A29,#REF!,9,FALSE)</f>
        <v>#REF!</v>
      </c>
      <c r="D29" s="307">
        <f>IFERROR(C29/$C$32,0)</f>
        <v>0</v>
      </c>
      <c r="E29" s="17" t="s">
        <v>23</v>
      </c>
      <c r="F29" s="18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1</v>
      </c>
      <c r="N29" s="20">
        <f>SUM(F29:M29)</f>
        <v>1</v>
      </c>
    </row>
    <row r="30" spans="1:14" ht="15" customHeight="1" x14ac:dyDescent="0.35">
      <c r="A30" s="300"/>
      <c r="B30" s="302"/>
      <c r="C30" s="305"/>
      <c r="D30" s="307"/>
      <c r="E30" s="21"/>
      <c r="F30" s="22"/>
      <c r="G30" s="23"/>
      <c r="H30" s="23"/>
      <c r="I30" s="23"/>
      <c r="J30" s="23"/>
      <c r="K30" s="23"/>
      <c r="L30" s="23"/>
      <c r="M30" s="23"/>
      <c r="N30" s="24"/>
    </row>
    <row r="31" spans="1:14" ht="15" customHeight="1" x14ac:dyDescent="0.35">
      <c r="A31" s="300"/>
      <c r="B31" s="303"/>
      <c r="C31" s="306"/>
      <c r="D31" s="307"/>
      <c r="E31" s="26" t="s">
        <v>25</v>
      </c>
      <c r="F31" s="27">
        <f t="shared" ref="F31:M31" si="7">IFERROR($C29*F29,0)</f>
        <v>0</v>
      </c>
      <c r="G31" s="27">
        <f t="shared" si="7"/>
        <v>0</v>
      </c>
      <c r="H31" s="27">
        <f t="shared" si="7"/>
        <v>0</v>
      </c>
      <c r="I31" s="27">
        <f t="shared" si="7"/>
        <v>0</v>
      </c>
      <c r="J31" s="27">
        <f t="shared" si="7"/>
        <v>0</v>
      </c>
      <c r="K31" s="27">
        <f t="shared" si="7"/>
        <v>0</v>
      </c>
      <c r="L31" s="27">
        <f t="shared" si="7"/>
        <v>0</v>
      </c>
      <c r="M31" s="27">
        <f t="shared" si="7"/>
        <v>0</v>
      </c>
      <c r="N31" s="28">
        <f>SUM(F31:M31)</f>
        <v>0</v>
      </c>
    </row>
    <row r="32" spans="1:14" x14ac:dyDescent="0.35">
      <c r="A32" s="34"/>
      <c r="B32" s="35" t="s">
        <v>26</v>
      </c>
      <c r="C32" s="36" t="e">
        <f>SUM(C8:C31)</f>
        <v>#REF!</v>
      </c>
      <c r="D32" s="37"/>
      <c r="E32" s="318"/>
      <c r="F32" s="38">
        <f t="shared" ref="F32:M32" si="8">SUMIF($E$8:$E$31,"R$",F8:F31)</f>
        <v>0</v>
      </c>
      <c r="G32" s="38">
        <f t="shared" si="8"/>
        <v>0</v>
      </c>
      <c r="H32" s="38">
        <f t="shared" si="8"/>
        <v>0</v>
      </c>
      <c r="I32" s="38">
        <f t="shared" si="8"/>
        <v>0</v>
      </c>
      <c r="J32" s="38">
        <f t="shared" si="8"/>
        <v>0</v>
      </c>
      <c r="K32" s="38">
        <f t="shared" si="8"/>
        <v>0</v>
      </c>
      <c r="L32" s="38">
        <f t="shared" si="8"/>
        <v>0</v>
      </c>
      <c r="M32" s="38">
        <f t="shared" si="8"/>
        <v>0</v>
      </c>
      <c r="N32" s="36">
        <f>SUM(F32:M32)</f>
        <v>0</v>
      </c>
    </row>
    <row r="33" spans="1:16" x14ac:dyDescent="0.35">
      <c r="A33" s="34"/>
      <c r="B33" s="35" t="s">
        <v>27</v>
      </c>
      <c r="C33" s="39"/>
      <c r="D33" s="40">
        <f>SUM(D8:D31)</f>
        <v>0</v>
      </c>
      <c r="E33" s="318"/>
      <c r="F33" s="41">
        <f>IFERROR(F32/$C$32,0)</f>
        <v>0</v>
      </c>
      <c r="G33" s="41">
        <f t="shared" ref="G33:M33" si="9">IFERROR(G32/$C$32,0)</f>
        <v>0</v>
      </c>
      <c r="H33" s="41">
        <f t="shared" si="9"/>
        <v>0</v>
      </c>
      <c r="I33" s="41">
        <f t="shared" si="9"/>
        <v>0</v>
      </c>
      <c r="J33" s="41">
        <f t="shared" si="9"/>
        <v>0</v>
      </c>
      <c r="K33" s="41">
        <f t="shared" si="9"/>
        <v>0</v>
      </c>
      <c r="L33" s="41">
        <f t="shared" si="9"/>
        <v>0</v>
      </c>
      <c r="M33" s="41">
        <f t="shared" si="9"/>
        <v>0</v>
      </c>
      <c r="N33" s="41">
        <f>SUM(F33:M33)</f>
        <v>0</v>
      </c>
    </row>
    <row r="34" spans="1:16" x14ac:dyDescent="0.35">
      <c r="A34" s="34"/>
      <c r="B34" s="35" t="s">
        <v>28</v>
      </c>
      <c r="C34" s="36" t="e">
        <f>C32</f>
        <v>#REF!</v>
      </c>
      <c r="D34" s="42"/>
      <c r="E34" s="318"/>
      <c r="F34" s="36">
        <f>F32</f>
        <v>0</v>
      </c>
      <c r="G34" s="36">
        <f>F34+G32</f>
        <v>0</v>
      </c>
      <c r="H34" s="36">
        <f t="shared" ref="H34:M35" si="10">G34+H32</f>
        <v>0</v>
      </c>
      <c r="I34" s="36">
        <f t="shared" si="10"/>
        <v>0</v>
      </c>
      <c r="J34" s="36">
        <f t="shared" si="10"/>
        <v>0</v>
      </c>
      <c r="K34" s="36">
        <f t="shared" si="10"/>
        <v>0</v>
      </c>
      <c r="L34" s="36">
        <f t="shared" si="10"/>
        <v>0</v>
      </c>
      <c r="M34" s="36">
        <f t="shared" si="10"/>
        <v>0</v>
      </c>
      <c r="N34" s="43"/>
    </row>
    <row r="35" spans="1:16" x14ac:dyDescent="0.35">
      <c r="A35" s="34"/>
      <c r="B35" s="35" t="s">
        <v>29</v>
      </c>
      <c r="C35" s="39"/>
      <c r="D35" s="44">
        <f>D33</f>
        <v>0</v>
      </c>
      <c r="E35" s="318"/>
      <c r="F35" s="41">
        <f>F33</f>
        <v>0</v>
      </c>
      <c r="G35" s="41">
        <f>F35+G33</f>
        <v>0</v>
      </c>
      <c r="H35" s="41">
        <f t="shared" si="10"/>
        <v>0</v>
      </c>
      <c r="I35" s="41">
        <f t="shared" si="10"/>
        <v>0</v>
      </c>
      <c r="J35" s="41">
        <f t="shared" si="10"/>
        <v>0</v>
      </c>
      <c r="K35" s="41">
        <f t="shared" si="10"/>
        <v>0</v>
      </c>
      <c r="L35" s="41">
        <f t="shared" si="10"/>
        <v>0</v>
      </c>
      <c r="M35" s="41">
        <f t="shared" si="10"/>
        <v>0</v>
      </c>
      <c r="N35" s="45"/>
    </row>
    <row r="36" spans="1:16" x14ac:dyDescent="0.35"/>
    <row r="37" spans="1:16" x14ac:dyDescent="0.35"/>
    <row r="38" spans="1:16" ht="15" hidden="1" customHeight="1" x14ac:dyDescent="0.35"/>
    <row r="39" spans="1:16" ht="15" hidden="1" customHeight="1" x14ac:dyDescent="0.35"/>
    <row r="40" spans="1:16" s="46" customFormat="1" ht="15" hidden="1" customHeight="1" x14ac:dyDescent="0.35">
      <c r="B40" s="14"/>
      <c r="C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s="46" customFormat="1" ht="15" hidden="1" customHeight="1" x14ac:dyDescent="0.35">
      <c r="B41" s="14"/>
      <c r="C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s="46" customFormat="1" ht="15" hidden="1" customHeight="1" x14ac:dyDescent="0.35">
      <c r="B42" s="14"/>
      <c r="C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s="46" customFormat="1" ht="15" hidden="1" customHeight="1" x14ac:dyDescent="0.35">
      <c r="B43" s="14"/>
      <c r="C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s="46" customFormat="1" ht="15" hidden="1" customHeight="1" x14ac:dyDescent="0.35">
      <c r="B44" s="14"/>
      <c r="C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s="46" customFormat="1" ht="15" hidden="1" customHeight="1" x14ac:dyDescent="0.35">
      <c r="B45" s="14"/>
      <c r="C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s="46" customFormat="1" ht="15" hidden="1" customHeight="1" x14ac:dyDescent="0.35">
      <c r="B46" s="14"/>
      <c r="C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s="46" customFormat="1" ht="15" hidden="1" customHeight="1" x14ac:dyDescent="0.35">
      <c r="B47" s="14"/>
      <c r="C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s="46" customFormat="1" ht="15" hidden="1" customHeight="1" x14ac:dyDescent="0.35">
      <c r="B48" s="14"/>
      <c r="C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2:16" s="46" customFormat="1" ht="15" hidden="1" customHeight="1" x14ac:dyDescent="0.35">
      <c r="B49" s="14"/>
      <c r="C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2:16" s="46" customFormat="1" ht="15" hidden="1" customHeight="1" x14ac:dyDescent="0.35">
      <c r="B50" s="14"/>
      <c r="C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2:16" s="46" customFormat="1" ht="15" hidden="1" customHeight="1" x14ac:dyDescent="0.35">
      <c r="B51" s="14"/>
      <c r="C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2:16" s="46" customFormat="1" ht="15" hidden="1" customHeight="1" x14ac:dyDescent="0.35">
      <c r="B52" s="14"/>
      <c r="C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s="46" customFormat="1" ht="15" hidden="1" customHeight="1" x14ac:dyDescent="0.35">
      <c r="B53" s="14"/>
      <c r="C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 s="46" customFormat="1" ht="15" hidden="1" customHeight="1" x14ac:dyDescent="0.35">
      <c r="B54" s="14"/>
      <c r="C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s="46" customFormat="1" ht="15" hidden="1" customHeight="1" x14ac:dyDescent="0.35">
      <c r="B55" s="14"/>
      <c r="C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s="46" customFormat="1" ht="15.65" hidden="1" customHeight="1" x14ac:dyDescent="0.35">
      <c r="B56" s="14"/>
      <c r="C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s="46" customFormat="1" ht="15.65" hidden="1" customHeight="1" x14ac:dyDescent="0.35">
      <c r="B57" s="14"/>
      <c r="C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 s="46" customFormat="1" ht="15.65" hidden="1" customHeight="1" x14ac:dyDescent="0.35">
      <c r="B58" s="14"/>
      <c r="C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 s="46" customFormat="1" ht="15.65" hidden="1" customHeight="1" x14ac:dyDescent="0.35">
      <c r="B59" s="14"/>
      <c r="C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2:16" s="46" customFormat="1" ht="15.65" hidden="1" customHeight="1" x14ac:dyDescent="0.35">
      <c r="B60" s="14"/>
      <c r="C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2:16" s="46" customFormat="1" ht="15.65" hidden="1" customHeight="1" x14ac:dyDescent="0.35">
      <c r="B61" s="14"/>
      <c r="C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2:16" s="46" customFormat="1" ht="15.65" hidden="1" customHeight="1" x14ac:dyDescent="0.35">
      <c r="B62" s="14"/>
      <c r="C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2:16" s="46" customFormat="1" ht="15.65" hidden="1" customHeight="1" x14ac:dyDescent="0.35">
      <c r="B63" s="14"/>
      <c r="C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2:16" s="46" customFormat="1" ht="15.65" hidden="1" customHeight="1" x14ac:dyDescent="0.35">
      <c r="B64" s="14"/>
      <c r="C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2:16" s="46" customFormat="1" ht="15.65" hidden="1" customHeight="1" x14ac:dyDescent="0.35">
      <c r="B65" s="14"/>
      <c r="C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s="46" customFormat="1" ht="15.65" hidden="1" customHeight="1" x14ac:dyDescent="0.35">
      <c r="B66" s="14"/>
      <c r="C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s="46" customFormat="1" ht="15.65" hidden="1" customHeight="1" x14ac:dyDescent="0.35">
      <c r="B67" s="14"/>
      <c r="C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6" s="46" customFormat="1" ht="15.65" hidden="1" customHeight="1" x14ac:dyDescent="0.35">
      <c r="B68" s="14"/>
      <c r="C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s="46" customFormat="1" ht="15.65" hidden="1" customHeight="1" x14ac:dyDescent="0.35">
      <c r="B69" s="14"/>
      <c r="C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s="46" customFormat="1" ht="15.65" hidden="1" customHeight="1" x14ac:dyDescent="0.35">
      <c r="B70" s="14"/>
      <c r="C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s="46" customFormat="1" ht="15.65" hidden="1" customHeight="1" x14ac:dyDescent="0.35">
      <c r="B71" s="14"/>
      <c r="C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2:16" s="46" customFormat="1" ht="15.65" hidden="1" customHeight="1" x14ac:dyDescent="0.35">
      <c r="B72" s="14"/>
      <c r="C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s="46" customFormat="1" ht="15.65" hidden="1" customHeight="1" x14ac:dyDescent="0.35">
      <c r="B73" s="14"/>
      <c r="C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s="46" customFormat="1" ht="15.65" hidden="1" customHeight="1" x14ac:dyDescent="0.35">
      <c r="B74" s="14"/>
      <c r="C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s="46" customFormat="1" ht="15.65" hidden="1" customHeight="1" x14ac:dyDescent="0.35">
      <c r="B75" s="14"/>
      <c r="C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2:16" s="46" customFormat="1" ht="15.65" hidden="1" customHeight="1" x14ac:dyDescent="0.35">
      <c r="B76" s="14"/>
      <c r="C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2:16" s="46" customFormat="1" ht="15.65" customHeight="1" x14ac:dyDescent="0.35">
      <c r="B77" s="14"/>
      <c r="C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2:16" ht="0" hidden="1" customHeight="1" x14ac:dyDescent="0.35"/>
    <row r="79" spans="2:16" ht="0" hidden="1" customHeight="1" x14ac:dyDescent="0.35"/>
    <row r="80" spans="2:16" ht="0" hidden="1" customHeight="1" x14ac:dyDescent="0.35"/>
    <row r="81" ht="0" hidden="1" customHeight="1" x14ac:dyDescent="0.35"/>
    <row r="82" ht="0" hidden="1" customHeight="1" x14ac:dyDescent="0.35"/>
    <row r="83" ht="0" hidden="1" customHeight="1" x14ac:dyDescent="0.35"/>
    <row r="84" ht="0" hidden="1" customHeight="1" x14ac:dyDescent="0.35"/>
    <row r="85" ht="0" hidden="1" customHeight="1" x14ac:dyDescent="0.35"/>
    <row r="86" ht="0" hidden="1" customHeight="1" x14ac:dyDescent="0.35"/>
    <row r="87" ht="0" hidden="1" customHeight="1" x14ac:dyDescent="0.35"/>
    <row r="88" ht="0" hidden="1" customHeight="1" x14ac:dyDescent="0.35"/>
    <row r="89" ht="0" hidden="1" customHeight="1" x14ac:dyDescent="0.35"/>
    <row r="90" ht="0" hidden="1" customHeight="1" x14ac:dyDescent="0.35"/>
    <row r="91" ht="0" hidden="1" customHeight="1" x14ac:dyDescent="0.35"/>
    <row r="92" ht="0" hidden="1" customHeight="1" x14ac:dyDescent="0.35"/>
    <row r="93" ht="0" hidden="1" customHeight="1" x14ac:dyDescent="0.35"/>
    <row r="94" ht="0" hidden="1" customHeight="1" x14ac:dyDescent="0.35"/>
    <row r="95" ht="0" hidden="1" customHeight="1" x14ac:dyDescent="0.35"/>
  </sheetData>
  <mergeCells count="40">
    <mergeCell ref="E32:E35"/>
    <mergeCell ref="A26:A28"/>
    <mergeCell ref="B26:B28"/>
    <mergeCell ref="C26:C28"/>
    <mergeCell ref="D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N6:N7"/>
    <mergeCell ref="A8:A10"/>
    <mergeCell ref="B8:B10"/>
    <mergeCell ref="C8:C10"/>
    <mergeCell ref="D8:D10"/>
    <mergeCell ref="E6:E7"/>
    <mergeCell ref="F6:M6"/>
    <mergeCell ref="A11:A13"/>
    <mergeCell ref="B11:B13"/>
    <mergeCell ref="C11:C13"/>
    <mergeCell ref="D11:D13"/>
    <mergeCell ref="A6:A7"/>
    <mergeCell ref="B6:B7"/>
    <mergeCell ref="C6:C7"/>
    <mergeCell ref="D6:D7"/>
  </mergeCells>
  <conditionalFormatting sqref="F9:M9 G24:M24 G21:M21 G18:M18 G15:M15 G12:M12 G30:M30">
    <cfRule type="expression" dxfId="39" priority="9">
      <formula>IF(NOT(F8=0),TRUE,FALSE)</formula>
    </cfRule>
  </conditionalFormatting>
  <conditionalFormatting sqref="F30:M30">
    <cfRule type="expression" dxfId="38" priority="8">
      <formula>IF(NOT(F29=0),TRUE,FALSE)</formula>
    </cfRule>
  </conditionalFormatting>
  <conditionalFormatting sqref="F24:M24">
    <cfRule type="expression" dxfId="37" priority="7">
      <formula>IF(NOT(F23=0),TRUE,FALSE)</formula>
    </cfRule>
  </conditionalFormatting>
  <conditionalFormatting sqref="F21:M21">
    <cfRule type="expression" dxfId="36" priority="6">
      <formula>IF(NOT(F20=0),TRUE,FALSE)</formula>
    </cfRule>
  </conditionalFormatting>
  <conditionalFormatting sqref="F18:M18">
    <cfRule type="expression" dxfId="35" priority="5">
      <formula>IF(NOT(F17=0),TRUE,FALSE)</formula>
    </cfRule>
  </conditionalFormatting>
  <conditionalFormatting sqref="F15:M15">
    <cfRule type="expression" dxfId="34" priority="4">
      <formula>IF(NOT(F14=0),TRUE,FALSE)</formula>
    </cfRule>
  </conditionalFormatting>
  <conditionalFormatting sqref="F12:M12">
    <cfRule type="expression" dxfId="33" priority="3">
      <formula>IF(NOT(F11=0),TRUE,FALSE)</formula>
    </cfRule>
  </conditionalFormatting>
  <conditionalFormatting sqref="G27:M27">
    <cfRule type="expression" dxfId="32" priority="2">
      <formula>IF(NOT(G26=0),TRUE,FALSE)</formula>
    </cfRule>
  </conditionalFormatting>
  <conditionalFormatting sqref="F27:M27">
    <cfRule type="expression" dxfId="31" priority="1">
      <formula>IF(NOT(F26=0),TRUE,FALSE)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workbookViewId="0"/>
  </sheetViews>
  <sheetFormatPr defaultColWidth="9.1796875" defaultRowHeight="15.5" zeroHeight="1" x14ac:dyDescent="0.35"/>
  <cols>
    <col min="1" max="1" width="9.1796875" style="46"/>
    <col min="2" max="2" width="39.26953125" style="14" customWidth="1"/>
    <col min="3" max="3" width="21.26953125" style="14" customWidth="1"/>
    <col min="4" max="4" width="9.26953125" style="46" customWidth="1"/>
    <col min="5" max="5" width="7.1796875" style="14" customWidth="1"/>
    <col min="6" max="6" width="12.7265625" style="14" customWidth="1"/>
    <col min="7" max="7" width="13.81640625" style="14" customWidth="1"/>
    <col min="8" max="8" width="13.26953125" style="14" customWidth="1"/>
    <col min="9" max="9" width="13.453125" style="14" customWidth="1"/>
    <col min="10" max="10" width="14.26953125" style="14" customWidth="1"/>
    <col min="11" max="11" width="14.1796875" style="14" bestFit="1" customWidth="1"/>
    <col min="12" max="12" width="14.7265625" style="14" customWidth="1"/>
    <col min="13" max="13" width="15.54296875" style="14" customWidth="1"/>
    <col min="14" max="14" width="16.453125" style="14" customWidth="1"/>
    <col min="15" max="16384" width="9.1796875" style="14"/>
  </cols>
  <sheetData>
    <row r="1" spans="1:16" s="1" customFormat="1" ht="20" x14ac:dyDescent="0.4">
      <c r="A1" s="3"/>
      <c r="B1" s="2"/>
      <c r="C1" s="4"/>
      <c r="D1" s="2"/>
      <c r="E1" s="54" t="e">
        <f>#REF!</f>
        <v>#REF!</v>
      </c>
      <c r="N1" s="6"/>
    </row>
    <row r="2" spans="1:16" s="1" customFormat="1" x14ac:dyDescent="0.35">
      <c r="A2" s="7" t="str">
        <f>'1 GERAL CFF'!A2</f>
        <v>Obra: REFORMA E AMPLIAÇÃO DE UM COMPLEXO EDUCACIONAL E.M.E.F. RAULINO DE O. PINTO</v>
      </c>
      <c r="B2" s="2"/>
      <c r="C2" s="4"/>
      <c r="D2" s="2"/>
      <c r="E2" s="5"/>
      <c r="G2" s="8"/>
      <c r="H2" s="8"/>
      <c r="I2" s="8"/>
      <c r="J2" s="8"/>
      <c r="K2" s="8"/>
      <c r="N2" s="6"/>
    </row>
    <row r="3" spans="1:16" s="1" customFormat="1" x14ac:dyDescent="0.35">
      <c r="A3" s="7" t="str">
        <f>'1 GERAL CFF'!A3</f>
        <v xml:space="preserve">Local: TRAVESSA 5 DE ABRIL - BOM JESUS DO TOCANTINS - PA
</v>
      </c>
      <c r="B3" s="2"/>
      <c r="C3" s="4"/>
      <c r="D3" s="2"/>
      <c r="E3" s="5"/>
      <c r="G3" s="8"/>
      <c r="H3" s="8"/>
      <c r="I3" s="8"/>
      <c r="J3" s="8"/>
      <c r="K3" s="8"/>
      <c r="N3" s="6"/>
    </row>
    <row r="4" spans="1:16" s="1" customFormat="1" x14ac:dyDescent="0.35">
      <c r="A4" s="3"/>
      <c r="B4" s="2"/>
      <c r="C4" s="4"/>
      <c r="D4" s="2"/>
      <c r="E4" s="5"/>
      <c r="G4" s="9"/>
      <c r="H4" s="9"/>
      <c r="I4" s="9"/>
      <c r="J4" s="9"/>
      <c r="K4" s="9"/>
      <c r="N4" s="6"/>
    </row>
    <row r="5" spans="1:16" ht="18" x14ac:dyDescent="0.4">
      <c r="A5" s="10"/>
      <c r="B5" s="11"/>
      <c r="C5" s="12" t="s">
        <v>21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</row>
    <row r="6" spans="1:16" x14ac:dyDescent="0.35">
      <c r="A6" s="308" t="s">
        <v>22</v>
      </c>
      <c r="B6" s="308" t="s">
        <v>19</v>
      </c>
      <c r="C6" s="308" t="s">
        <v>20</v>
      </c>
      <c r="D6" s="308" t="s">
        <v>23</v>
      </c>
      <c r="E6" s="313"/>
      <c r="F6" s="315" t="s">
        <v>24</v>
      </c>
      <c r="G6" s="316"/>
      <c r="H6" s="316"/>
      <c r="I6" s="316"/>
      <c r="J6" s="316"/>
      <c r="K6" s="316"/>
      <c r="L6" s="316"/>
      <c r="M6" s="317"/>
      <c r="N6" s="308" t="s">
        <v>18</v>
      </c>
    </row>
    <row r="7" spans="1:16" s="16" customFormat="1" x14ac:dyDescent="0.35">
      <c r="A7" s="309"/>
      <c r="B7" s="309"/>
      <c r="C7" s="309"/>
      <c r="D7" s="309"/>
      <c r="E7" s="314"/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309"/>
    </row>
    <row r="8" spans="1:16" ht="15" customHeight="1" x14ac:dyDescent="0.35">
      <c r="A8" s="300">
        <v>57</v>
      </c>
      <c r="B8" s="301" t="e">
        <f>VLOOKUP(A8,#REF!,4,FALSE)</f>
        <v>#REF!</v>
      </c>
      <c r="C8" s="304" t="e">
        <f>VLOOKUP(A8,#REF!,9,FALSE)</f>
        <v>#REF!</v>
      </c>
      <c r="D8" s="310">
        <f>IFERROR(C8/$C$44,0)</f>
        <v>0</v>
      </c>
      <c r="E8" s="17" t="s">
        <v>23</v>
      </c>
      <c r="F8" s="18">
        <v>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>SUM(F8:M8)</f>
        <v>1</v>
      </c>
    </row>
    <row r="9" spans="1:16" ht="15" customHeight="1" x14ac:dyDescent="0.35">
      <c r="A9" s="300"/>
      <c r="B9" s="302"/>
      <c r="C9" s="305"/>
      <c r="D9" s="311"/>
      <c r="E9" s="21"/>
      <c r="F9" s="22"/>
      <c r="G9" s="23"/>
      <c r="H9" s="23"/>
      <c r="I9" s="23"/>
      <c r="J9" s="23"/>
      <c r="K9" s="23"/>
      <c r="L9" s="23"/>
      <c r="M9" s="23"/>
      <c r="N9" s="24"/>
      <c r="P9" s="25"/>
    </row>
    <row r="10" spans="1:16" ht="15" customHeight="1" x14ac:dyDescent="0.35">
      <c r="A10" s="300"/>
      <c r="B10" s="303"/>
      <c r="C10" s="306"/>
      <c r="D10" s="312"/>
      <c r="E10" s="26" t="s">
        <v>25</v>
      </c>
      <c r="F10" s="27">
        <f t="shared" ref="F10:M10" si="0">IFERROR($C8*F8,0)</f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8">
        <f>SUM(F10:M10)</f>
        <v>0</v>
      </c>
    </row>
    <row r="11" spans="1:16" ht="15" customHeight="1" x14ac:dyDescent="0.35">
      <c r="A11" s="300">
        <v>58</v>
      </c>
      <c r="B11" s="301" t="e">
        <f>VLOOKUP(A11,#REF!,4,FALSE)</f>
        <v>#REF!</v>
      </c>
      <c r="C11" s="304" t="e">
        <f>VLOOKUP(A11,#REF!,9,FALSE)</f>
        <v>#REF!</v>
      </c>
      <c r="D11" s="307">
        <f>IFERROR(C11/$C$44,0)</f>
        <v>0</v>
      </c>
      <c r="E11" s="17" t="s">
        <v>23</v>
      </c>
      <c r="F11" s="18">
        <v>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f>SUM(F11:M11)</f>
        <v>1</v>
      </c>
    </row>
    <row r="12" spans="1:16" ht="15" customHeight="1" x14ac:dyDescent="0.35">
      <c r="A12" s="300"/>
      <c r="B12" s="302"/>
      <c r="C12" s="305"/>
      <c r="D12" s="307"/>
      <c r="E12" s="21"/>
      <c r="F12" s="22"/>
      <c r="G12" s="23"/>
      <c r="H12" s="23"/>
      <c r="I12" s="23"/>
      <c r="J12" s="23"/>
      <c r="K12" s="23"/>
      <c r="L12" s="23"/>
      <c r="M12" s="23"/>
      <c r="N12" s="24"/>
    </row>
    <row r="13" spans="1:16" ht="15" customHeight="1" x14ac:dyDescent="0.35">
      <c r="A13" s="300"/>
      <c r="B13" s="303"/>
      <c r="C13" s="306"/>
      <c r="D13" s="307"/>
      <c r="E13" s="26" t="s">
        <v>25</v>
      </c>
      <c r="F13" s="27">
        <f t="shared" ref="F13:M13" si="1">IFERROR($C11*F11,0)</f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8">
        <f>SUM(F13:M13)</f>
        <v>0</v>
      </c>
    </row>
    <row r="14" spans="1:16" ht="15" customHeight="1" x14ac:dyDescent="0.35">
      <c r="A14" s="300">
        <v>59</v>
      </c>
      <c r="B14" s="301" t="e">
        <f>VLOOKUP(A14,#REF!,4,FALSE)</f>
        <v>#REF!</v>
      </c>
      <c r="C14" s="304" t="e">
        <f>VLOOKUP(A14,#REF!,9,FALSE)</f>
        <v>#REF!</v>
      </c>
      <c r="D14" s="307">
        <f>IFERROR(C14/$C$44,0)</f>
        <v>0</v>
      </c>
      <c r="E14" s="17" t="s">
        <v>23</v>
      </c>
      <c r="F14" s="18">
        <v>0.5</v>
      </c>
      <c r="G14" s="19">
        <v>0.5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f>SUM(F14:M14)</f>
        <v>1</v>
      </c>
      <c r="P14" s="29"/>
    </row>
    <row r="15" spans="1:16" ht="15" customHeight="1" x14ac:dyDescent="0.35">
      <c r="A15" s="300"/>
      <c r="B15" s="302"/>
      <c r="C15" s="305"/>
      <c r="D15" s="307"/>
      <c r="E15" s="21"/>
      <c r="F15" s="22"/>
      <c r="G15" s="23"/>
      <c r="H15" s="23"/>
      <c r="I15" s="23"/>
      <c r="J15" s="23"/>
      <c r="K15" s="23"/>
      <c r="L15" s="23"/>
      <c r="M15" s="23"/>
      <c r="N15" s="24"/>
    </row>
    <row r="16" spans="1:16" ht="15" customHeight="1" x14ac:dyDescent="0.35">
      <c r="A16" s="300"/>
      <c r="B16" s="303"/>
      <c r="C16" s="306"/>
      <c r="D16" s="307"/>
      <c r="E16" s="26" t="s">
        <v>25</v>
      </c>
      <c r="F16" s="27">
        <f t="shared" ref="F16:M16" si="2">IFERROR($C14*F14,0)</f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8">
        <f>SUM(F16:M16)</f>
        <v>0</v>
      </c>
    </row>
    <row r="17" spans="1:14" ht="15" customHeight="1" x14ac:dyDescent="0.35">
      <c r="A17" s="300">
        <v>60</v>
      </c>
      <c r="B17" s="301" t="e">
        <f>VLOOKUP(A17,#REF!,4,FALSE)</f>
        <v>#REF!</v>
      </c>
      <c r="C17" s="304" t="e">
        <f>VLOOKUP(A17,#REF!,9,FALSE)</f>
        <v>#REF!</v>
      </c>
      <c r="D17" s="307">
        <f>IFERROR(C17/$C$44,0)</f>
        <v>0</v>
      </c>
      <c r="E17" s="17" t="s">
        <v>23</v>
      </c>
      <c r="F17" s="18">
        <v>0</v>
      </c>
      <c r="G17" s="19">
        <v>0.4</v>
      </c>
      <c r="H17" s="19">
        <v>0.6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f>SUM(F17:M17)</f>
        <v>1</v>
      </c>
    </row>
    <row r="18" spans="1:14" ht="15" customHeight="1" x14ac:dyDescent="0.35">
      <c r="A18" s="300"/>
      <c r="B18" s="302"/>
      <c r="C18" s="305"/>
      <c r="D18" s="307"/>
      <c r="E18" s="21"/>
      <c r="F18" s="22"/>
      <c r="G18" s="23"/>
      <c r="H18" s="23"/>
      <c r="I18" s="23"/>
      <c r="J18" s="23"/>
      <c r="K18" s="23"/>
      <c r="L18" s="23"/>
      <c r="M18" s="23"/>
      <c r="N18" s="24"/>
    </row>
    <row r="19" spans="1:14" ht="15" customHeight="1" x14ac:dyDescent="0.35">
      <c r="A19" s="300"/>
      <c r="B19" s="303"/>
      <c r="C19" s="306"/>
      <c r="D19" s="307"/>
      <c r="E19" s="26" t="s">
        <v>25</v>
      </c>
      <c r="F19" s="27">
        <f t="shared" ref="F19:M19" si="3">IFERROR($C17*F17,0)</f>
        <v>0</v>
      </c>
      <c r="G19" s="27">
        <f t="shared" si="3"/>
        <v>0</v>
      </c>
      <c r="H19" s="27">
        <f t="shared" si="3"/>
        <v>0</v>
      </c>
      <c r="I19" s="27">
        <f t="shared" si="3"/>
        <v>0</v>
      </c>
      <c r="J19" s="27">
        <f t="shared" si="3"/>
        <v>0</v>
      </c>
      <c r="K19" s="27">
        <f t="shared" si="3"/>
        <v>0</v>
      </c>
      <c r="L19" s="27">
        <f t="shared" si="3"/>
        <v>0</v>
      </c>
      <c r="M19" s="27">
        <f t="shared" si="3"/>
        <v>0</v>
      </c>
      <c r="N19" s="28">
        <f>SUM(F19:M19)</f>
        <v>0</v>
      </c>
    </row>
    <row r="20" spans="1:14" ht="15" customHeight="1" x14ac:dyDescent="0.35">
      <c r="A20" s="300">
        <v>61</v>
      </c>
      <c r="B20" s="301" t="e">
        <f>VLOOKUP(A20,#REF!,4,FALSE)</f>
        <v>#REF!</v>
      </c>
      <c r="C20" s="304" t="e">
        <f>VLOOKUP(A20,#REF!,9,FALSE)</f>
        <v>#REF!</v>
      </c>
      <c r="D20" s="307">
        <f>IFERROR(C20/$C$44,0)</f>
        <v>0</v>
      </c>
      <c r="E20" s="17" t="s">
        <v>23</v>
      </c>
      <c r="F20" s="18">
        <v>0</v>
      </c>
      <c r="G20" s="19">
        <v>0</v>
      </c>
      <c r="H20" s="19">
        <v>0</v>
      </c>
      <c r="I20" s="19">
        <v>0.3</v>
      </c>
      <c r="J20" s="19">
        <v>0.3</v>
      </c>
      <c r="K20" s="19">
        <v>0.4</v>
      </c>
      <c r="L20" s="19">
        <v>0</v>
      </c>
      <c r="M20" s="19">
        <v>0</v>
      </c>
      <c r="N20" s="20">
        <f>SUM(F20:M20)</f>
        <v>1</v>
      </c>
    </row>
    <row r="21" spans="1:14" ht="15" customHeight="1" x14ac:dyDescent="0.35">
      <c r="A21" s="300"/>
      <c r="B21" s="302"/>
      <c r="C21" s="305"/>
      <c r="D21" s="307"/>
      <c r="E21" s="21"/>
      <c r="F21" s="22"/>
      <c r="G21" s="23"/>
      <c r="H21" s="23"/>
      <c r="I21" s="23"/>
      <c r="J21" s="23"/>
      <c r="K21" s="23"/>
      <c r="L21" s="23"/>
      <c r="M21" s="23"/>
      <c r="N21" s="24"/>
    </row>
    <row r="22" spans="1:14" ht="15" customHeight="1" x14ac:dyDescent="0.35">
      <c r="A22" s="300"/>
      <c r="B22" s="303"/>
      <c r="C22" s="306"/>
      <c r="D22" s="307"/>
      <c r="E22" s="26" t="s">
        <v>25</v>
      </c>
      <c r="F22" s="27">
        <f t="shared" ref="F22:M22" si="4">IFERROR($C20*F20,0)</f>
        <v>0</v>
      </c>
      <c r="G22" s="27">
        <f t="shared" si="4"/>
        <v>0</v>
      </c>
      <c r="H22" s="27">
        <f t="shared" si="4"/>
        <v>0</v>
      </c>
      <c r="I22" s="27">
        <f t="shared" si="4"/>
        <v>0</v>
      </c>
      <c r="J22" s="27">
        <f t="shared" si="4"/>
        <v>0</v>
      </c>
      <c r="K22" s="27">
        <f t="shared" si="4"/>
        <v>0</v>
      </c>
      <c r="L22" s="27">
        <f t="shared" si="4"/>
        <v>0</v>
      </c>
      <c r="M22" s="27">
        <f t="shared" si="4"/>
        <v>0</v>
      </c>
      <c r="N22" s="28">
        <f>SUM(F22:M22)</f>
        <v>0</v>
      </c>
    </row>
    <row r="23" spans="1:14" ht="15" customHeight="1" x14ac:dyDescent="0.35">
      <c r="A23" s="300">
        <v>62</v>
      </c>
      <c r="B23" s="301" t="e">
        <f>VLOOKUP(A23,#REF!,4,FALSE)</f>
        <v>#REF!</v>
      </c>
      <c r="C23" s="304" t="e">
        <f>VLOOKUP(A23,#REF!,9,FALSE)</f>
        <v>#REF!</v>
      </c>
      <c r="D23" s="307">
        <f>IFERROR(C23/$C$44,0)</f>
        <v>0</v>
      </c>
      <c r="E23" s="17" t="s">
        <v>23</v>
      </c>
      <c r="F23" s="18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0.3</v>
      </c>
      <c r="L23" s="19">
        <v>0.7</v>
      </c>
      <c r="M23" s="19">
        <v>0</v>
      </c>
      <c r="N23" s="20">
        <f>SUM(F23:M23)</f>
        <v>1</v>
      </c>
    </row>
    <row r="24" spans="1:14" ht="15" customHeight="1" x14ac:dyDescent="0.35">
      <c r="A24" s="300"/>
      <c r="B24" s="302"/>
      <c r="C24" s="305"/>
      <c r="D24" s="307"/>
      <c r="E24" s="21"/>
      <c r="F24" s="22"/>
      <c r="G24" s="23"/>
      <c r="H24" s="23"/>
      <c r="I24" s="23"/>
      <c r="J24" s="23"/>
      <c r="K24" s="23"/>
      <c r="L24" s="23"/>
      <c r="M24" s="23"/>
      <c r="N24" s="24"/>
    </row>
    <row r="25" spans="1:14" ht="15" customHeight="1" x14ac:dyDescent="0.35">
      <c r="A25" s="300"/>
      <c r="B25" s="303"/>
      <c r="C25" s="306"/>
      <c r="D25" s="307"/>
      <c r="E25" s="26" t="s">
        <v>25</v>
      </c>
      <c r="F25" s="27">
        <f t="shared" ref="F25:M25" si="5">IFERROR($C23*F23,0)</f>
        <v>0</v>
      </c>
      <c r="G25" s="27">
        <f t="shared" si="5"/>
        <v>0</v>
      </c>
      <c r="H25" s="27">
        <f t="shared" si="5"/>
        <v>0</v>
      </c>
      <c r="I25" s="27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8">
        <f>SUM(F25:M25)</f>
        <v>0</v>
      </c>
    </row>
    <row r="26" spans="1:14" ht="15" customHeight="1" x14ac:dyDescent="0.35">
      <c r="A26" s="300">
        <v>63</v>
      </c>
      <c r="B26" s="301" t="e">
        <f>VLOOKUP(A26,#REF!,4,FALSE)</f>
        <v>#REF!</v>
      </c>
      <c r="C26" s="304" t="e">
        <f>VLOOKUP(A26,#REF!,9,FALSE)</f>
        <v>#REF!</v>
      </c>
      <c r="D26" s="307">
        <f>IFERROR(C26/$C$44,0)</f>
        <v>0</v>
      </c>
      <c r="E26" s="17" t="s">
        <v>23</v>
      </c>
      <c r="F26" s="18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0.5</v>
      </c>
      <c r="L26" s="19">
        <v>0.5</v>
      </c>
      <c r="M26" s="19">
        <v>0</v>
      </c>
      <c r="N26" s="20">
        <f>SUM(F26:M26)</f>
        <v>1</v>
      </c>
    </row>
    <row r="27" spans="1:14" ht="15" customHeight="1" x14ac:dyDescent="0.35">
      <c r="A27" s="300"/>
      <c r="B27" s="302"/>
      <c r="C27" s="305"/>
      <c r="D27" s="307"/>
      <c r="E27" s="21"/>
      <c r="F27" s="22"/>
      <c r="G27" s="23"/>
      <c r="H27" s="23"/>
      <c r="I27" s="23"/>
      <c r="J27" s="23"/>
      <c r="K27" s="23"/>
      <c r="L27" s="23"/>
      <c r="M27" s="23"/>
      <c r="N27" s="24"/>
    </row>
    <row r="28" spans="1:14" ht="15" customHeight="1" x14ac:dyDescent="0.35">
      <c r="A28" s="300"/>
      <c r="B28" s="303"/>
      <c r="C28" s="306"/>
      <c r="D28" s="307"/>
      <c r="E28" s="26" t="s">
        <v>25</v>
      </c>
      <c r="F28" s="27">
        <f t="shared" ref="F28:M28" si="6">IFERROR($C26*F26,0)</f>
        <v>0</v>
      </c>
      <c r="G28" s="27">
        <f t="shared" si="6"/>
        <v>0</v>
      </c>
      <c r="H28" s="27">
        <f t="shared" si="6"/>
        <v>0</v>
      </c>
      <c r="I28" s="27">
        <f t="shared" si="6"/>
        <v>0</v>
      </c>
      <c r="J28" s="27">
        <f t="shared" si="6"/>
        <v>0</v>
      </c>
      <c r="K28" s="27">
        <f t="shared" si="6"/>
        <v>0</v>
      </c>
      <c r="L28" s="27">
        <f t="shared" si="6"/>
        <v>0</v>
      </c>
      <c r="M28" s="27">
        <f t="shared" si="6"/>
        <v>0</v>
      </c>
      <c r="N28" s="28">
        <f>SUM(F28:M28)</f>
        <v>0</v>
      </c>
    </row>
    <row r="29" spans="1:14" ht="15" customHeight="1" x14ac:dyDescent="0.35">
      <c r="A29" s="300">
        <v>64</v>
      </c>
      <c r="B29" s="301" t="e">
        <f>VLOOKUP(A29,#REF!,4,FALSE)</f>
        <v>#REF!</v>
      </c>
      <c r="C29" s="304" t="e">
        <f>VLOOKUP(A29,#REF!,9,FALSE)</f>
        <v>#REF!</v>
      </c>
      <c r="D29" s="307">
        <f>IFERROR(C29/$C$44,0)</f>
        <v>0</v>
      </c>
      <c r="E29" s="17" t="s">
        <v>23</v>
      </c>
      <c r="F29" s="18">
        <v>0</v>
      </c>
      <c r="G29" s="19">
        <v>0.5</v>
      </c>
      <c r="H29" s="19">
        <v>0.5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>
        <f>SUM(F29:M29)</f>
        <v>1</v>
      </c>
    </row>
    <row r="30" spans="1:14" ht="15" customHeight="1" x14ac:dyDescent="0.35">
      <c r="A30" s="300"/>
      <c r="B30" s="302"/>
      <c r="C30" s="305"/>
      <c r="D30" s="307"/>
      <c r="E30" s="21"/>
      <c r="F30" s="22"/>
      <c r="G30" s="23"/>
      <c r="H30" s="23"/>
      <c r="I30" s="23"/>
      <c r="J30" s="23"/>
      <c r="K30" s="23"/>
      <c r="L30" s="23"/>
      <c r="M30" s="23"/>
      <c r="N30" s="24"/>
    </row>
    <row r="31" spans="1:14" ht="15" customHeight="1" x14ac:dyDescent="0.35">
      <c r="A31" s="300"/>
      <c r="B31" s="303"/>
      <c r="C31" s="306"/>
      <c r="D31" s="307"/>
      <c r="E31" s="26" t="s">
        <v>25</v>
      </c>
      <c r="F31" s="27">
        <f t="shared" ref="F31:M31" si="7">IFERROR($C29*F29,0)</f>
        <v>0</v>
      </c>
      <c r="G31" s="27">
        <f t="shared" si="7"/>
        <v>0</v>
      </c>
      <c r="H31" s="27">
        <f t="shared" si="7"/>
        <v>0</v>
      </c>
      <c r="I31" s="27">
        <f t="shared" si="7"/>
        <v>0</v>
      </c>
      <c r="J31" s="27">
        <f t="shared" si="7"/>
        <v>0</v>
      </c>
      <c r="K31" s="27">
        <f t="shared" si="7"/>
        <v>0</v>
      </c>
      <c r="L31" s="27">
        <f t="shared" si="7"/>
        <v>0</v>
      </c>
      <c r="M31" s="27">
        <f t="shared" si="7"/>
        <v>0</v>
      </c>
      <c r="N31" s="28">
        <f>SUM(F31:M31)</f>
        <v>0</v>
      </c>
    </row>
    <row r="32" spans="1:14" ht="15" customHeight="1" x14ac:dyDescent="0.35">
      <c r="A32" s="300">
        <v>65</v>
      </c>
      <c r="B32" s="301" t="e">
        <f>VLOOKUP(A32,#REF!,4,FALSE)</f>
        <v>#REF!</v>
      </c>
      <c r="C32" s="304" t="e">
        <f>VLOOKUP(A32,#REF!,9,FALSE)</f>
        <v>#REF!</v>
      </c>
      <c r="D32" s="307">
        <f>IFERROR(C32/$C$44,0)</f>
        <v>0</v>
      </c>
      <c r="E32" s="17" t="s">
        <v>23</v>
      </c>
      <c r="F32" s="18">
        <v>0</v>
      </c>
      <c r="G32" s="19">
        <v>0</v>
      </c>
      <c r="H32" s="19">
        <v>0.25</v>
      </c>
      <c r="I32" s="19">
        <v>0.25</v>
      </c>
      <c r="J32" s="19">
        <v>0.5</v>
      </c>
      <c r="K32" s="19">
        <v>0</v>
      </c>
      <c r="L32" s="19">
        <v>0</v>
      </c>
      <c r="M32" s="19">
        <v>0</v>
      </c>
      <c r="N32" s="20">
        <f>SUM(F32:M32)</f>
        <v>1</v>
      </c>
    </row>
    <row r="33" spans="1:14" ht="15" customHeight="1" x14ac:dyDescent="0.35">
      <c r="A33" s="300"/>
      <c r="B33" s="302"/>
      <c r="C33" s="305"/>
      <c r="D33" s="307"/>
      <c r="E33" s="21"/>
      <c r="F33" s="22"/>
      <c r="G33" s="23"/>
      <c r="H33" s="23"/>
      <c r="I33" s="23"/>
      <c r="J33" s="23"/>
      <c r="K33" s="23"/>
      <c r="L33" s="23"/>
      <c r="M33" s="23"/>
      <c r="N33" s="24"/>
    </row>
    <row r="34" spans="1:14" ht="15" customHeight="1" x14ac:dyDescent="0.35">
      <c r="A34" s="300"/>
      <c r="B34" s="303"/>
      <c r="C34" s="306"/>
      <c r="D34" s="307"/>
      <c r="E34" s="26" t="s">
        <v>25</v>
      </c>
      <c r="F34" s="27">
        <f t="shared" ref="F34:M34" si="8">IFERROR($C32*F32,0)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8">
        <f>SUM(F34:M34)</f>
        <v>0</v>
      </c>
    </row>
    <row r="35" spans="1:14" ht="15" customHeight="1" x14ac:dyDescent="0.35">
      <c r="A35" s="300">
        <v>66</v>
      </c>
      <c r="B35" s="301" t="e">
        <f>VLOOKUP(A35,#REF!,4,FALSE)</f>
        <v>#REF!</v>
      </c>
      <c r="C35" s="304" t="e">
        <f>VLOOKUP(A35,#REF!,9,FALSE)</f>
        <v>#REF!</v>
      </c>
      <c r="D35" s="307">
        <f>IFERROR(C35/$C$44,0)</f>
        <v>0</v>
      </c>
      <c r="E35" s="17" t="s">
        <v>23</v>
      </c>
      <c r="F35" s="18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0.6</v>
      </c>
      <c r="L35" s="19">
        <v>0.2</v>
      </c>
      <c r="M35" s="19">
        <v>0.2</v>
      </c>
      <c r="N35" s="20">
        <f>SUM(F35:M35)</f>
        <v>1</v>
      </c>
    </row>
    <row r="36" spans="1:14" ht="15" customHeight="1" x14ac:dyDescent="0.35">
      <c r="A36" s="300"/>
      <c r="B36" s="302"/>
      <c r="C36" s="305"/>
      <c r="D36" s="307"/>
      <c r="E36" s="21"/>
      <c r="F36" s="22"/>
      <c r="G36" s="23"/>
      <c r="H36" s="23"/>
      <c r="I36" s="23"/>
      <c r="J36" s="23"/>
      <c r="K36" s="23"/>
      <c r="L36" s="23"/>
      <c r="M36" s="23"/>
      <c r="N36" s="24"/>
    </row>
    <row r="37" spans="1:14" ht="15" customHeight="1" x14ac:dyDescent="0.35">
      <c r="A37" s="300"/>
      <c r="B37" s="303"/>
      <c r="C37" s="306"/>
      <c r="D37" s="307"/>
      <c r="E37" s="26" t="s">
        <v>25</v>
      </c>
      <c r="F37" s="27">
        <f t="shared" ref="F37:M37" si="9">IFERROR($C35*F35,0)</f>
        <v>0</v>
      </c>
      <c r="G37" s="27">
        <f t="shared" si="9"/>
        <v>0</v>
      </c>
      <c r="H37" s="27">
        <f t="shared" si="9"/>
        <v>0</v>
      </c>
      <c r="I37" s="27">
        <f t="shared" si="9"/>
        <v>0</v>
      </c>
      <c r="J37" s="27">
        <f t="shared" si="9"/>
        <v>0</v>
      </c>
      <c r="K37" s="27">
        <f t="shared" si="9"/>
        <v>0</v>
      </c>
      <c r="L37" s="27">
        <f t="shared" si="9"/>
        <v>0</v>
      </c>
      <c r="M37" s="27">
        <f t="shared" si="9"/>
        <v>0</v>
      </c>
      <c r="N37" s="28">
        <f>SUM(F37:M37)</f>
        <v>0</v>
      </c>
    </row>
    <row r="38" spans="1:14" ht="15" customHeight="1" x14ac:dyDescent="0.35">
      <c r="A38" s="300">
        <v>67</v>
      </c>
      <c r="B38" s="301" t="e">
        <f>VLOOKUP(A38,#REF!,4,FALSE)</f>
        <v>#REF!</v>
      </c>
      <c r="C38" s="304" t="e">
        <f>VLOOKUP(A38,#REF!,9,FALSE)</f>
        <v>#REF!</v>
      </c>
      <c r="D38" s="307">
        <f>IFERROR(C38/$C$44,0)</f>
        <v>0</v>
      </c>
      <c r="E38" s="17" t="s">
        <v>23</v>
      </c>
      <c r="F38" s="18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1</v>
      </c>
      <c r="N38" s="20">
        <f>SUM(F38:M38)</f>
        <v>1</v>
      </c>
    </row>
    <row r="39" spans="1:14" ht="15" customHeight="1" x14ac:dyDescent="0.35">
      <c r="A39" s="300"/>
      <c r="B39" s="302"/>
      <c r="C39" s="305"/>
      <c r="D39" s="307"/>
      <c r="E39" s="21"/>
      <c r="F39" s="22"/>
      <c r="G39" s="23"/>
      <c r="H39" s="23"/>
      <c r="I39" s="23"/>
      <c r="J39" s="23"/>
      <c r="K39" s="23"/>
      <c r="L39" s="23"/>
      <c r="M39" s="23"/>
      <c r="N39" s="24"/>
    </row>
    <row r="40" spans="1:14" ht="15" customHeight="1" x14ac:dyDescent="0.35">
      <c r="A40" s="300"/>
      <c r="B40" s="303"/>
      <c r="C40" s="306"/>
      <c r="D40" s="307"/>
      <c r="E40" s="26" t="s">
        <v>25</v>
      </c>
      <c r="F40" s="27">
        <f t="shared" ref="F40:M40" si="10">IFERROR($C38*F38,0)</f>
        <v>0</v>
      </c>
      <c r="G40" s="27">
        <f t="shared" si="10"/>
        <v>0</v>
      </c>
      <c r="H40" s="27">
        <f t="shared" si="10"/>
        <v>0</v>
      </c>
      <c r="I40" s="27">
        <f t="shared" si="10"/>
        <v>0</v>
      </c>
      <c r="J40" s="27">
        <f t="shared" si="10"/>
        <v>0</v>
      </c>
      <c r="K40" s="27">
        <f t="shared" si="10"/>
        <v>0</v>
      </c>
      <c r="L40" s="27">
        <f t="shared" si="10"/>
        <v>0</v>
      </c>
      <c r="M40" s="27">
        <f t="shared" si="10"/>
        <v>0</v>
      </c>
      <c r="N40" s="28">
        <f>SUM(F40:M40)</f>
        <v>0</v>
      </c>
    </row>
    <row r="41" spans="1:14" ht="15" customHeight="1" x14ac:dyDescent="0.35">
      <c r="A41" s="300">
        <v>68</v>
      </c>
      <c r="B41" s="301" t="e">
        <f>VLOOKUP(A41,#REF!,4,FALSE)</f>
        <v>#REF!</v>
      </c>
      <c r="C41" s="304" t="e">
        <f>VLOOKUP(A41,#REF!,9,FALSE)</f>
        <v>#REF!</v>
      </c>
      <c r="D41" s="307">
        <f>IFERROR(C41/$C$44,0)</f>
        <v>0</v>
      </c>
      <c r="E41" s="17" t="s">
        <v>23</v>
      </c>
      <c r="F41" s="18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20">
        <f>SUM(F41:M41)</f>
        <v>1</v>
      </c>
    </row>
    <row r="42" spans="1:14" ht="15" customHeight="1" x14ac:dyDescent="0.35">
      <c r="A42" s="300"/>
      <c r="B42" s="302"/>
      <c r="C42" s="305"/>
      <c r="D42" s="307"/>
      <c r="E42" s="21"/>
      <c r="F42" s="22"/>
      <c r="G42" s="23"/>
      <c r="H42" s="23"/>
      <c r="I42" s="23">
        <v>0.03</v>
      </c>
      <c r="J42" s="23"/>
      <c r="K42" s="23"/>
      <c r="L42" s="23"/>
      <c r="M42" s="23"/>
      <c r="N42" s="24"/>
    </row>
    <row r="43" spans="1:14" ht="15" customHeight="1" x14ac:dyDescent="0.35">
      <c r="A43" s="300"/>
      <c r="B43" s="303"/>
      <c r="C43" s="306"/>
      <c r="D43" s="307"/>
      <c r="E43" s="26" t="s">
        <v>25</v>
      </c>
      <c r="F43" s="27">
        <f t="shared" ref="F43:M43" si="11">IFERROR($C41*F41,0)</f>
        <v>0</v>
      </c>
      <c r="G43" s="27">
        <f t="shared" si="11"/>
        <v>0</v>
      </c>
      <c r="H43" s="27">
        <f t="shared" si="11"/>
        <v>0</v>
      </c>
      <c r="I43" s="27">
        <f t="shared" si="11"/>
        <v>0</v>
      </c>
      <c r="J43" s="27">
        <f t="shared" si="11"/>
        <v>0</v>
      </c>
      <c r="K43" s="27">
        <f t="shared" si="11"/>
        <v>0</v>
      </c>
      <c r="L43" s="27">
        <f t="shared" si="11"/>
        <v>0</v>
      </c>
      <c r="M43" s="27">
        <f t="shared" si="11"/>
        <v>0</v>
      </c>
      <c r="N43" s="28">
        <f>SUM(F43:M43)</f>
        <v>0</v>
      </c>
    </row>
    <row r="44" spans="1:14" x14ac:dyDescent="0.35">
      <c r="A44" s="34"/>
      <c r="B44" s="35" t="s">
        <v>26</v>
      </c>
      <c r="C44" s="36" t="e">
        <f>SUM(C8:C43)</f>
        <v>#REF!</v>
      </c>
      <c r="D44" s="37"/>
      <c r="E44" s="318"/>
      <c r="F44" s="38">
        <f t="shared" ref="F44:M44" si="12">SUMIF($E$8:$E$43,"R$",F8:F43)</f>
        <v>0</v>
      </c>
      <c r="G44" s="38">
        <f t="shared" si="12"/>
        <v>0</v>
      </c>
      <c r="H44" s="38">
        <f t="shared" si="12"/>
        <v>0</v>
      </c>
      <c r="I44" s="38">
        <f t="shared" si="12"/>
        <v>0</v>
      </c>
      <c r="J44" s="38">
        <f t="shared" si="12"/>
        <v>0</v>
      </c>
      <c r="K44" s="38">
        <f t="shared" si="12"/>
        <v>0</v>
      </c>
      <c r="L44" s="38">
        <f t="shared" si="12"/>
        <v>0</v>
      </c>
      <c r="M44" s="38">
        <f t="shared" si="12"/>
        <v>0</v>
      </c>
      <c r="N44" s="36">
        <f>SUM(F44:M44)</f>
        <v>0</v>
      </c>
    </row>
    <row r="45" spans="1:14" x14ac:dyDescent="0.35">
      <c r="A45" s="34"/>
      <c r="B45" s="35" t="s">
        <v>27</v>
      </c>
      <c r="C45" s="39"/>
      <c r="D45" s="40">
        <f>SUM(D8:D43)</f>
        <v>0</v>
      </c>
      <c r="E45" s="318"/>
      <c r="F45" s="41">
        <f>IFERROR(F44/$C$44,0)</f>
        <v>0</v>
      </c>
      <c r="G45" s="41">
        <f t="shared" ref="G45:M45" si="13">IFERROR(G44/$C$44,0)</f>
        <v>0</v>
      </c>
      <c r="H45" s="41">
        <f t="shared" si="13"/>
        <v>0</v>
      </c>
      <c r="I45" s="41">
        <f t="shared" si="13"/>
        <v>0</v>
      </c>
      <c r="J45" s="41">
        <f t="shared" si="13"/>
        <v>0</v>
      </c>
      <c r="K45" s="41">
        <f t="shared" si="13"/>
        <v>0</v>
      </c>
      <c r="L45" s="41">
        <f t="shared" si="13"/>
        <v>0</v>
      </c>
      <c r="M45" s="41">
        <f t="shared" si="13"/>
        <v>0</v>
      </c>
      <c r="N45" s="41">
        <f>SUM(F45:M45)</f>
        <v>0</v>
      </c>
    </row>
    <row r="46" spans="1:14" x14ac:dyDescent="0.35">
      <c r="A46" s="34"/>
      <c r="B46" s="35" t="s">
        <v>28</v>
      </c>
      <c r="C46" s="36" t="e">
        <f>C44</f>
        <v>#REF!</v>
      </c>
      <c r="D46" s="42"/>
      <c r="E46" s="318"/>
      <c r="F46" s="36">
        <f>F44</f>
        <v>0</v>
      </c>
      <c r="G46" s="36">
        <f>F46+G44</f>
        <v>0</v>
      </c>
      <c r="H46" s="36">
        <f t="shared" ref="H46:M47" si="14">G46+H44</f>
        <v>0</v>
      </c>
      <c r="I46" s="36">
        <f t="shared" si="14"/>
        <v>0</v>
      </c>
      <c r="J46" s="36">
        <f t="shared" si="14"/>
        <v>0</v>
      </c>
      <c r="K46" s="36">
        <f t="shared" si="14"/>
        <v>0</v>
      </c>
      <c r="L46" s="36">
        <f t="shared" si="14"/>
        <v>0</v>
      </c>
      <c r="M46" s="36">
        <f t="shared" si="14"/>
        <v>0</v>
      </c>
      <c r="N46" s="43"/>
    </row>
    <row r="47" spans="1:14" x14ac:dyDescent="0.35">
      <c r="A47" s="34"/>
      <c r="B47" s="35" t="s">
        <v>29</v>
      </c>
      <c r="C47" s="39"/>
      <c r="D47" s="44">
        <f>D45</f>
        <v>0</v>
      </c>
      <c r="E47" s="318"/>
      <c r="F47" s="41">
        <f>F45</f>
        <v>0</v>
      </c>
      <c r="G47" s="41">
        <f>F47+G45</f>
        <v>0</v>
      </c>
      <c r="H47" s="41">
        <f t="shared" si="14"/>
        <v>0</v>
      </c>
      <c r="I47" s="41">
        <f t="shared" si="14"/>
        <v>0</v>
      </c>
      <c r="J47" s="41">
        <f t="shared" si="14"/>
        <v>0</v>
      </c>
      <c r="K47" s="41">
        <f t="shared" si="14"/>
        <v>0</v>
      </c>
      <c r="L47" s="41">
        <f t="shared" si="14"/>
        <v>0</v>
      </c>
      <c r="M47" s="41">
        <f t="shared" si="14"/>
        <v>0</v>
      </c>
      <c r="N47" s="45"/>
    </row>
    <row r="48" spans="1:14" x14ac:dyDescent="0.35"/>
    <row r="49" spans="2:16" x14ac:dyDescent="0.35"/>
    <row r="50" spans="2:16" ht="15" hidden="1" customHeight="1" x14ac:dyDescent="0.35"/>
    <row r="51" spans="2:16" ht="15" hidden="1" customHeight="1" x14ac:dyDescent="0.35"/>
    <row r="52" spans="2:16" s="46" customFormat="1" ht="15" hidden="1" customHeight="1" x14ac:dyDescent="0.35">
      <c r="B52" s="14"/>
      <c r="C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s="46" customFormat="1" ht="15" hidden="1" customHeight="1" x14ac:dyDescent="0.35">
      <c r="B53" s="14"/>
      <c r="C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 s="46" customFormat="1" ht="15" hidden="1" customHeight="1" x14ac:dyDescent="0.35">
      <c r="B54" s="14"/>
      <c r="C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s="46" customFormat="1" ht="15" hidden="1" customHeight="1" x14ac:dyDescent="0.35">
      <c r="B55" s="14"/>
      <c r="C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s="46" customFormat="1" ht="15" hidden="1" customHeight="1" x14ac:dyDescent="0.35">
      <c r="B56" s="14"/>
      <c r="C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s="46" customFormat="1" ht="15" hidden="1" customHeight="1" x14ac:dyDescent="0.35">
      <c r="B57" s="14"/>
      <c r="C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 s="46" customFormat="1" ht="15" hidden="1" customHeight="1" x14ac:dyDescent="0.35">
      <c r="B58" s="14"/>
      <c r="C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 s="46" customFormat="1" ht="15" hidden="1" customHeight="1" x14ac:dyDescent="0.35">
      <c r="B59" s="14"/>
      <c r="C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2:16" s="46" customFormat="1" ht="15" hidden="1" customHeight="1" x14ac:dyDescent="0.35">
      <c r="B60" s="14"/>
      <c r="C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2:16" s="46" customFormat="1" ht="15" hidden="1" customHeight="1" x14ac:dyDescent="0.35">
      <c r="B61" s="14"/>
      <c r="C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2:16" s="46" customFormat="1" ht="15" hidden="1" customHeight="1" x14ac:dyDescent="0.35">
      <c r="B62" s="14"/>
      <c r="C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2:16" s="46" customFormat="1" ht="15" hidden="1" customHeight="1" x14ac:dyDescent="0.35">
      <c r="B63" s="14"/>
      <c r="C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2:16" s="46" customFormat="1" ht="15" hidden="1" customHeight="1" x14ac:dyDescent="0.35">
      <c r="B64" s="14"/>
      <c r="C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2:16" s="46" customFormat="1" ht="15" hidden="1" customHeight="1" x14ac:dyDescent="0.35">
      <c r="B65" s="14"/>
      <c r="C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s="46" customFormat="1" ht="15" hidden="1" customHeight="1" x14ac:dyDescent="0.35">
      <c r="B66" s="14"/>
      <c r="C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s="46" customFormat="1" ht="15" hidden="1" customHeight="1" x14ac:dyDescent="0.35">
      <c r="B67" s="14"/>
      <c r="C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6" s="46" customFormat="1" ht="15.65" hidden="1" customHeight="1" x14ac:dyDescent="0.35">
      <c r="B68" s="14"/>
      <c r="C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s="46" customFormat="1" ht="15.65" hidden="1" customHeight="1" x14ac:dyDescent="0.35">
      <c r="B69" s="14"/>
      <c r="C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s="46" customFormat="1" ht="15.65" hidden="1" customHeight="1" x14ac:dyDescent="0.35">
      <c r="B70" s="14"/>
      <c r="C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s="46" customFormat="1" ht="15.65" hidden="1" customHeight="1" x14ac:dyDescent="0.35">
      <c r="B71" s="14"/>
      <c r="C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2:16" s="46" customFormat="1" ht="15.65" hidden="1" customHeight="1" x14ac:dyDescent="0.35">
      <c r="B72" s="14"/>
      <c r="C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s="46" customFormat="1" ht="15.65" hidden="1" customHeight="1" x14ac:dyDescent="0.35">
      <c r="B73" s="14"/>
      <c r="C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s="46" customFormat="1" ht="15.65" hidden="1" customHeight="1" x14ac:dyDescent="0.35">
      <c r="B74" s="14"/>
      <c r="C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s="46" customFormat="1" ht="15.65" hidden="1" customHeight="1" x14ac:dyDescent="0.35">
      <c r="B75" s="14"/>
      <c r="C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2:16" s="46" customFormat="1" ht="15.65" hidden="1" customHeight="1" x14ac:dyDescent="0.35">
      <c r="B76" s="14"/>
      <c r="C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2:16" s="46" customFormat="1" ht="15.65" hidden="1" customHeight="1" x14ac:dyDescent="0.35">
      <c r="B77" s="14"/>
      <c r="C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2:16" s="46" customFormat="1" ht="15.65" hidden="1" customHeight="1" x14ac:dyDescent="0.35">
      <c r="B78" s="14"/>
      <c r="C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2:16" s="46" customFormat="1" ht="15.65" hidden="1" customHeight="1" x14ac:dyDescent="0.35">
      <c r="B79" s="14"/>
      <c r="C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2:16" s="46" customFormat="1" ht="15.65" hidden="1" customHeight="1" x14ac:dyDescent="0.35">
      <c r="B80" s="14"/>
      <c r="C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2:16" s="46" customFormat="1" ht="15.65" hidden="1" customHeight="1" x14ac:dyDescent="0.35">
      <c r="B81" s="14"/>
      <c r="C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2:16" s="46" customFormat="1" ht="15.65" hidden="1" customHeight="1" x14ac:dyDescent="0.35">
      <c r="B82" s="14"/>
      <c r="C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2:16" s="46" customFormat="1" ht="15.65" hidden="1" customHeight="1" x14ac:dyDescent="0.35">
      <c r="B83" s="14"/>
      <c r="C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2:16" s="46" customFormat="1" ht="15.65" hidden="1" customHeight="1" x14ac:dyDescent="0.35">
      <c r="B84" s="14"/>
      <c r="C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2:16" s="46" customFormat="1" ht="15.65" hidden="1" customHeight="1" x14ac:dyDescent="0.35">
      <c r="B85" s="14"/>
      <c r="C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2:16" s="46" customFormat="1" ht="15.65" hidden="1" customHeight="1" x14ac:dyDescent="0.35">
      <c r="B86" s="14"/>
      <c r="C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2:16" s="46" customFormat="1" ht="15.65" hidden="1" customHeight="1" x14ac:dyDescent="0.35">
      <c r="B87" s="14"/>
      <c r="C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2:16" s="46" customFormat="1" ht="15.65" hidden="1" customHeight="1" x14ac:dyDescent="0.35">
      <c r="B88" s="14"/>
      <c r="C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s="46" customFormat="1" ht="15.65" customHeight="1" x14ac:dyDescent="0.35">
      <c r="B89" s="14"/>
      <c r="C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6" s="46" customFormat="1" ht="0" hidden="1" customHeight="1" x14ac:dyDescent="0.35">
      <c r="B90" s="14"/>
      <c r="C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6" s="46" customFormat="1" ht="0" hidden="1" customHeight="1" x14ac:dyDescent="0.35">
      <c r="B91" s="14"/>
      <c r="C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2:16" s="46" customFormat="1" ht="0" hidden="1" customHeight="1" x14ac:dyDescent="0.35">
      <c r="B92" s="14"/>
      <c r="C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2:16" s="46" customFormat="1" ht="0" hidden="1" customHeight="1" x14ac:dyDescent="0.35">
      <c r="B93" s="14"/>
      <c r="C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2:16" s="46" customFormat="1" ht="0" hidden="1" customHeight="1" x14ac:dyDescent="0.35">
      <c r="B94" s="14"/>
      <c r="C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2:16" s="46" customFormat="1" ht="0" hidden="1" customHeight="1" x14ac:dyDescent="0.35">
      <c r="B95" s="14"/>
      <c r="C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2:16" s="46" customFormat="1" ht="0" hidden="1" customHeight="1" x14ac:dyDescent="0.35">
      <c r="B96" s="14"/>
      <c r="C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2:16" s="46" customFormat="1" ht="0" hidden="1" customHeight="1" x14ac:dyDescent="0.35">
      <c r="B97" s="14"/>
      <c r="C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2:16" s="46" customFormat="1" ht="0" hidden="1" customHeight="1" x14ac:dyDescent="0.35">
      <c r="B98" s="14"/>
      <c r="C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2:16" s="46" customFormat="1" ht="0" hidden="1" customHeight="1" x14ac:dyDescent="0.35">
      <c r="B99" s="14"/>
      <c r="C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2:16" s="46" customFormat="1" ht="0" hidden="1" customHeight="1" x14ac:dyDescent="0.35">
      <c r="B100" s="14"/>
      <c r="C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2:16" s="46" customFormat="1" ht="0" hidden="1" customHeight="1" x14ac:dyDescent="0.35">
      <c r="B101" s="14"/>
      <c r="C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2:16" s="46" customFormat="1" ht="0" hidden="1" customHeight="1" x14ac:dyDescent="0.35">
      <c r="B102" s="14"/>
      <c r="C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2:16" s="46" customFormat="1" ht="0" hidden="1" customHeight="1" x14ac:dyDescent="0.35">
      <c r="B103" s="14"/>
      <c r="C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s="46" customFormat="1" ht="0" hidden="1" customHeight="1" x14ac:dyDescent="0.35">
      <c r="B104" s="14"/>
      <c r="C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s="46" customFormat="1" ht="0" hidden="1" customHeight="1" x14ac:dyDescent="0.35">
      <c r="B105" s="14"/>
      <c r="C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s="46" customFormat="1" ht="0" hidden="1" customHeight="1" x14ac:dyDescent="0.35">
      <c r="B106" s="14"/>
      <c r="C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s="46" customFormat="1" ht="0" hidden="1" customHeight="1" x14ac:dyDescent="0.35">
      <c r="B107" s="14"/>
      <c r="C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</sheetData>
  <mergeCells count="56">
    <mergeCell ref="E44:E47"/>
    <mergeCell ref="A38:A40"/>
    <mergeCell ref="B38:B40"/>
    <mergeCell ref="C38:C40"/>
    <mergeCell ref="D38:D40"/>
    <mergeCell ref="A41:A43"/>
    <mergeCell ref="B41:B43"/>
    <mergeCell ref="C41:C43"/>
    <mergeCell ref="D41:D43"/>
    <mergeCell ref="A32:A34"/>
    <mergeCell ref="B32:B34"/>
    <mergeCell ref="C32:C34"/>
    <mergeCell ref="D32:D34"/>
    <mergeCell ref="A35:A37"/>
    <mergeCell ref="B35:B37"/>
    <mergeCell ref="C35:C37"/>
    <mergeCell ref="D35:D37"/>
    <mergeCell ref="A26:A28"/>
    <mergeCell ref="B26:B28"/>
    <mergeCell ref="C26:C28"/>
    <mergeCell ref="D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N6:N7"/>
    <mergeCell ref="A8:A10"/>
    <mergeCell ref="B8:B10"/>
    <mergeCell ref="C8:C10"/>
    <mergeCell ref="D8:D10"/>
    <mergeCell ref="E6:E7"/>
    <mergeCell ref="F6:M6"/>
    <mergeCell ref="A11:A13"/>
    <mergeCell ref="B11:B13"/>
    <mergeCell ref="C11:C13"/>
    <mergeCell ref="D11:D13"/>
    <mergeCell ref="A6:A7"/>
    <mergeCell ref="B6:B7"/>
    <mergeCell ref="C6:C7"/>
    <mergeCell ref="D6:D7"/>
  </mergeCells>
  <conditionalFormatting sqref="F9:M9 G42:M42 G18:M18 G15:M15 G12:M12">
    <cfRule type="expression" dxfId="30" priority="7">
      <formula>IF(NOT(F8=0),TRUE,FALSE)</formula>
    </cfRule>
  </conditionalFormatting>
  <conditionalFormatting sqref="F42:M42">
    <cfRule type="expression" dxfId="29" priority="6">
      <formula>IF(NOT(F41=0),TRUE,FALSE)</formula>
    </cfRule>
  </conditionalFormatting>
  <conditionalFormatting sqref="F18:M18">
    <cfRule type="expression" dxfId="28" priority="5">
      <formula>IF(NOT(F17=0),TRUE,FALSE)</formula>
    </cfRule>
  </conditionalFormatting>
  <conditionalFormatting sqref="F15:M15">
    <cfRule type="expression" dxfId="27" priority="4">
      <formula>IF(NOT(F14=0),TRUE,FALSE)</formula>
    </cfRule>
  </conditionalFormatting>
  <conditionalFormatting sqref="F12:M12">
    <cfRule type="expression" dxfId="26" priority="3">
      <formula>IF(NOT(F11=0),TRUE,FALSE)</formula>
    </cfRule>
  </conditionalFormatting>
  <conditionalFormatting sqref="G21:M21 G24:M24 G27:M27 G30:M30 G33:M33 G36:M36 G39:M39">
    <cfRule type="expression" dxfId="25" priority="2">
      <formula>IF(NOT(G20=0),TRUE,FALSE)</formula>
    </cfRule>
  </conditionalFormatting>
  <conditionalFormatting sqref="F21:M21 F24:M24 F27:M27 F30:M30 F33:M33 F36:M36 F39:M39">
    <cfRule type="expression" dxfId="24" priority="1">
      <formula>IF(NOT(F20=0),TRUE,FALSE)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workbookViewId="0"/>
  </sheetViews>
  <sheetFormatPr defaultColWidth="9.1796875" defaultRowHeight="15.5" zeroHeight="1" x14ac:dyDescent="0.35"/>
  <cols>
    <col min="1" max="1" width="9.1796875" style="46"/>
    <col min="2" max="2" width="39.26953125" style="14" customWidth="1"/>
    <col min="3" max="3" width="21.26953125" style="14" customWidth="1"/>
    <col min="4" max="4" width="9.26953125" style="46" customWidth="1"/>
    <col min="5" max="5" width="7.1796875" style="14" customWidth="1"/>
    <col min="6" max="6" width="12.7265625" style="14" customWidth="1"/>
    <col min="7" max="7" width="13.81640625" style="14" customWidth="1"/>
    <col min="8" max="8" width="13.26953125" style="14" customWidth="1"/>
    <col min="9" max="9" width="13.453125" style="14" customWidth="1"/>
    <col min="10" max="10" width="14.26953125" style="14" customWidth="1"/>
    <col min="11" max="11" width="14.1796875" style="14" bestFit="1" customWidth="1"/>
    <col min="12" max="12" width="14.7265625" style="14" customWidth="1"/>
    <col min="13" max="13" width="15.54296875" style="14" customWidth="1"/>
    <col min="14" max="14" width="16.453125" style="14" customWidth="1"/>
    <col min="15" max="16384" width="9.1796875" style="14"/>
  </cols>
  <sheetData>
    <row r="1" spans="1:16" s="1" customFormat="1" ht="20" x14ac:dyDescent="0.4">
      <c r="A1" s="3"/>
      <c r="B1" s="2"/>
      <c r="C1" s="4"/>
      <c r="D1" s="2"/>
      <c r="E1" s="54" t="e">
        <f>#REF!</f>
        <v>#REF!</v>
      </c>
      <c r="N1" s="6"/>
    </row>
    <row r="2" spans="1:16" s="1" customFormat="1" x14ac:dyDescent="0.35">
      <c r="A2" s="7" t="str">
        <f>'1 GERAL CFF'!A2</f>
        <v>Obra: REFORMA E AMPLIAÇÃO DE UM COMPLEXO EDUCACIONAL E.M.E.F. RAULINO DE O. PINTO</v>
      </c>
      <c r="B2" s="2"/>
      <c r="C2" s="4"/>
      <c r="D2" s="2"/>
      <c r="E2" s="5"/>
      <c r="G2" s="8"/>
      <c r="H2" s="8"/>
      <c r="I2" s="8"/>
      <c r="J2" s="8"/>
      <c r="K2" s="8"/>
      <c r="N2" s="6"/>
    </row>
    <row r="3" spans="1:16" s="1" customFormat="1" x14ac:dyDescent="0.35">
      <c r="A3" s="7" t="str">
        <f>'1 GERAL CFF'!A3</f>
        <v xml:space="preserve">Local: TRAVESSA 5 DE ABRIL - BOM JESUS DO TOCANTINS - PA
</v>
      </c>
      <c r="B3" s="2"/>
      <c r="C3" s="4"/>
      <c r="D3" s="2"/>
      <c r="E3" s="5"/>
      <c r="G3" s="8"/>
      <c r="H3" s="8"/>
      <c r="I3" s="8"/>
      <c r="J3" s="8"/>
      <c r="K3" s="8"/>
      <c r="N3" s="6"/>
    </row>
    <row r="4" spans="1:16" s="1" customFormat="1" x14ac:dyDescent="0.35">
      <c r="A4" s="3"/>
      <c r="B4" s="2"/>
      <c r="C4" s="4"/>
      <c r="D4" s="2"/>
      <c r="E4" s="5"/>
      <c r="G4" s="9"/>
      <c r="H4" s="9"/>
      <c r="I4" s="9"/>
      <c r="J4" s="9"/>
      <c r="K4" s="9"/>
      <c r="N4" s="6"/>
    </row>
    <row r="5" spans="1:16" ht="18" x14ac:dyDescent="0.4">
      <c r="A5" s="10"/>
      <c r="B5" s="11"/>
      <c r="C5" s="12" t="s">
        <v>21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</row>
    <row r="6" spans="1:16" x14ac:dyDescent="0.35">
      <c r="A6" s="308" t="s">
        <v>22</v>
      </c>
      <c r="B6" s="308" t="s">
        <v>19</v>
      </c>
      <c r="C6" s="308" t="s">
        <v>20</v>
      </c>
      <c r="D6" s="308" t="s">
        <v>23</v>
      </c>
      <c r="E6" s="313"/>
      <c r="F6" s="315" t="s">
        <v>24</v>
      </c>
      <c r="G6" s="316"/>
      <c r="H6" s="316"/>
      <c r="I6" s="316"/>
      <c r="J6" s="316"/>
      <c r="K6" s="316"/>
      <c r="L6" s="316"/>
      <c r="M6" s="317"/>
      <c r="N6" s="308" t="s">
        <v>18</v>
      </c>
    </row>
    <row r="7" spans="1:16" s="16" customFormat="1" x14ac:dyDescent="0.35">
      <c r="A7" s="309"/>
      <c r="B7" s="309"/>
      <c r="C7" s="309"/>
      <c r="D7" s="309"/>
      <c r="E7" s="314"/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309"/>
    </row>
    <row r="8" spans="1:16" ht="15" customHeight="1" x14ac:dyDescent="0.35">
      <c r="A8" s="300">
        <v>69</v>
      </c>
      <c r="B8" s="301" t="e">
        <f>VLOOKUP(A8,#REF!,4,FALSE)</f>
        <v>#REF!</v>
      </c>
      <c r="C8" s="304" t="e">
        <f>VLOOKUP(A8,#REF!,9,FALSE)</f>
        <v>#REF!</v>
      </c>
      <c r="D8" s="310">
        <f>IFERROR(C8/$C$44,0)</f>
        <v>0</v>
      </c>
      <c r="E8" s="17" t="s">
        <v>23</v>
      </c>
      <c r="F8" s="18">
        <v>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>SUM(F8:M8)</f>
        <v>1</v>
      </c>
    </row>
    <row r="9" spans="1:16" ht="15" customHeight="1" x14ac:dyDescent="0.35">
      <c r="A9" s="300"/>
      <c r="B9" s="302"/>
      <c r="C9" s="305"/>
      <c r="D9" s="311"/>
      <c r="E9" s="21"/>
      <c r="F9" s="22"/>
      <c r="G9" s="23"/>
      <c r="H9" s="23"/>
      <c r="I9" s="23"/>
      <c r="J9" s="23"/>
      <c r="K9" s="23"/>
      <c r="L9" s="23"/>
      <c r="M9" s="23"/>
      <c r="N9" s="24"/>
      <c r="P9" s="25"/>
    </row>
    <row r="10" spans="1:16" ht="15" customHeight="1" x14ac:dyDescent="0.35">
      <c r="A10" s="300"/>
      <c r="B10" s="303"/>
      <c r="C10" s="306"/>
      <c r="D10" s="312"/>
      <c r="E10" s="26" t="s">
        <v>25</v>
      </c>
      <c r="F10" s="27">
        <f t="shared" ref="F10:M10" si="0">IFERROR($C8*F8,0)</f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8">
        <f>SUM(F10:M10)</f>
        <v>0</v>
      </c>
    </row>
    <row r="11" spans="1:16" ht="15" customHeight="1" x14ac:dyDescent="0.35">
      <c r="A11" s="300">
        <v>70</v>
      </c>
      <c r="B11" s="301" t="e">
        <f>VLOOKUP(A11,#REF!,4,FALSE)</f>
        <v>#REF!</v>
      </c>
      <c r="C11" s="304" t="e">
        <f>VLOOKUP(A11,#REF!,9,FALSE)</f>
        <v>#REF!</v>
      </c>
      <c r="D11" s="307">
        <f>IFERROR(C11/$C$44,0)</f>
        <v>0</v>
      </c>
      <c r="E11" s="17" t="s">
        <v>23</v>
      </c>
      <c r="F11" s="18">
        <v>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f>SUM(F11:M11)</f>
        <v>1</v>
      </c>
    </row>
    <row r="12" spans="1:16" ht="15" customHeight="1" x14ac:dyDescent="0.35">
      <c r="A12" s="300"/>
      <c r="B12" s="302"/>
      <c r="C12" s="305"/>
      <c r="D12" s="307"/>
      <c r="E12" s="21"/>
      <c r="F12" s="22"/>
      <c r="G12" s="23"/>
      <c r="H12" s="23"/>
      <c r="I12" s="23"/>
      <c r="J12" s="23"/>
      <c r="K12" s="23"/>
      <c r="L12" s="23"/>
      <c r="M12" s="23"/>
      <c r="N12" s="24"/>
    </row>
    <row r="13" spans="1:16" ht="15" customHeight="1" x14ac:dyDescent="0.35">
      <c r="A13" s="300"/>
      <c r="B13" s="303"/>
      <c r="C13" s="306"/>
      <c r="D13" s="307"/>
      <c r="E13" s="26" t="s">
        <v>25</v>
      </c>
      <c r="F13" s="27">
        <f t="shared" ref="F13:M13" si="1">IFERROR($C11*F11,0)</f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8">
        <f>SUM(F13:M13)</f>
        <v>0</v>
      </c>
    </row>
    <row r="14" spans="1:16" ht="15" customHeight="1" x14ac:dyDescent="0.35">
      <c r="A14" s="300">
        <v>71</v>
      </c>
      <c r="B14" s="301" t="e">
        <f>VLOOKUP(A14,#REF!,4,FALSE)</f>
        <v>#REF!</v>
      </c>
      <c r="C14" s="304" t="e">
        <f>VLOOKUP(A14,#REF!,9,FALSE)</f>
        <v>#REF!</v>
      </c>
      <c r="D14" s="307">
        <f>IFERROR(C14/$C$44,0)</f>
        <v>0</v>
      </c>
      <c r="E14" s="17" t="s">
        <v>23</v>
      </c>
      <c r="F14" s="18">
        <v>1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f>SUM(F14:M14)</f>
        <v>1</v>
      </c>
      <c r="P14" s="29"/>
    </row>
    <row r="15" spans="1:16" ht="15" customHeight="1" x14ac:dyDescent="0.35">
      <c r="A15" s="300"/>
      <c r="B15" s="302"/>
      <c r="C15" s="305"/>
      <c r="D15" s="307"/>
      <c r="E15" s="21"/>
      <c r="F15" s="22"/>
      <c r="G15" s="23"/>
      <c r="H15" s="23"/>
      <c r="I15" s="23"/>
      <c r="J15" s="23"/>
      <c r="K15" s="23"/>
      <c r="L15" s="23"/>
      <c r="M15" s="23"/>
      <c r="N15" s="24"/>
    </row>
    <row r="16" spans="1:16" ht="15" customHeight="1" x14ac:dyDescent="0.35">
      <c r="A16" s="300"/>
      <c r="B16" s="303"/>
      <c r="C16" s="306"/>
      <c r="D16" s="307"/>
      <c r="E16" s="26" t="s">
        <v>25</v>
      </c>
      <c r="F16" s="27">
        <f t="shared" ref="F16:M16" si="2">IFERROR($C14*F14,0)</f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8">
        <f>SUM(F16:M16)</f>
        <v>0</v>
      </c>
    </row>
    <row r="17" spans="1:14" ht="15" customHeight="1" x14ac:dyDescent="0.35">
      <c r="A17" s="300">
        <v>72</v>
      </c>
      <c r="B17" s="301" t="e">
        <f>VLOOKUP(A17,#REF!,4,FALSE)</f>
        <v>#REF!</v>
      </c>
      <c r="C17" s="304" t="e">
        <f>VLOOKUP(A17,#REF!,9,FALSE)</f>
        <v>#REF!</v>
      </c>
      <c r="D17" s="307">
        <f>IFERROR(C17/$C$44,0)</f>
        <v>0</v>
      </c>
      <c r="E17" s="17" t="s">
        <v>23</v>
      </c>
      <c r="F17" s="18">
        <v>0.1</v>
      </c>
      <c r="G17" s="19">
        <v>0.5</v>
      </c>
      <c r="H17" s="19">
        <v>0.4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f>SUM(F17:M17)</f>
        <v>1</v>
      </c>
    </row>
    <row r="18" spans="1:14" ht="15" customHeight="1" x14ac:dyDescent="0.35">
      <c r="A18" s="300"/>
      <c r="B18" s="302"/>
      <c r="C18" s="305"/>
      <c r="D18" s="307"/>
      <c r="E18" s="21"/>
      <c r="F18" s="22"/>
      <c r="G18" s="23"/>
      <c r="H18" s="23"/>
      <c r="I18" s="23"/>
      <c r="J18" s="23"/>
      <c r="K18" s="23"/>
      <c r="L18" s="23"/>
      <c r="M18" s="23"/>
      <c r="N18" s="24"/>
    </row>
    <row r="19" spans="1:14" ht="15" customHeight="1" x14ac:dyDescent="0.35">
      <c r="A19" s="300"/>
      <c r="B19" s="303"/>
      <c r="C19" s="306"/>
      <c r="D19" s="307"/>
      <c r="E19" s="26" t="s">
        <v>25</v>
      </c>
      <c r="F19" s="27">
        <f t="shared" ref="F19:M19" si="3">IFERROR($C17*F17,0)</f>
        <v>0</v>
      </c>
      <c r="G19" s="27">
        <f t="shared" si="3"/>
        <v>0</v>
      </c>
      <c r="H19" s="27">
        <f t="shared" si="3"/>
        <v>0</v>
      </c>
      <c r="I19" s="27">
        <f t="shared" si="3"/>
        <v>0</v>
      </c>
      <c r="J19" s="27">
        <f t="shared" si="3"/>
        <v>0</v>
      </c>
      <c r="K19" s="27">
        <f t="shared" si="3"/>
        <v>0</v>
      </c>
      <c r="L19" s="27">
        <f t="shared" si="3"/>
        <v>0</v>
      </c>
      <c r="M19" s="27">
        <f t="shared" si="3"/>
        <v>0</v>
      </c>
      <c r="N19" s="28">
        <f>SUM(F19:M19)</f>
        <v>0</v>
      </c>
    </row>
    <row r="20" spans="1:14" ht="15" customHeight="1" x14ac:dyDescent="0.35">
      <c r="A20" s="300">
        <v>73</v>
      </c>
      <c r="B20" s="301" t="e">
        <f>VLOOKUP(A20,#REF!,4,FALSE)</f>
        <v>#REF!</v>
      </c>
      <c r="C20" s="304" t="e">
        <f>VLOOKUP(A20,#REF!,9,FALSE)</f>
        <v>#REF!</v>
      </c>
      <c r="D20" s="307">
        <f>IFERROR(C20/$C$44,0)</f>
        <v>0</v>
      </c>
      <c r="E20" s="17" t="s">
        <v>23</v>
      </c>
      <c r="F20" s="18">
        <v>0</v>
      </c>
      <c r="G20" s="19">
        <v>0.2</v>
      </c>
      <c r="H20" s="19">
        <v>0.6</v>
      </c>
      <c r="I20" s="19">
        <v>0.2</v>
      </c>
      <c r="J20" s="19">
        <v>0</v>
      </c>
      <c r="K20" s="19">
        <v>0</v>
      </c>
      <c r="L20" s="19">
        <v>0</v>
      </c>
      <c r="M20" s="19">
        <v>0</v>
      </c>
      <c r="N20" s="20">
        <f>SUM(F20:M20)</f>
        <v>1</v>
      </c>
    </row>
    <row r="21" spans="1:14" ht="15" customHeight="1" x14ac:dyDescent="0.35">
      <c r="A21" s="300"/>
      <c r="B21" s="302"/>
      <c r="C21" s="305"/>
      <c r="D21" s="307"/>
      <c r="E21" s="21"/>
      <c r="F21" s="22"/>
      <c r="G21" s="23"/>
      <c r="H21" s="23"/>
      <c r="I21" s="23"/>
      <c r="J21" s="23"/>
      <c r="K21" s="23"/>
      <c r="L21" s="23"/>
      <c r="M21" s="23"/>
      <c r="N21" s="24"/>
    </row>
    <row r="22" spans="1:14" ht="15" customHeight="1" x14ac:dyDescent="0.35">
      <c r="A22" s="300"/>
      <c r="B22" s="303"/>
      <c r="C22" s="306"/>
      <c r="D22" s="307"/>
      <c r="E22" s="26" t="s">
        <v>25</v>
      </c>
      <c r="F22" s="27">
        <f t="shared" ref="F22:M22" si="4">IFERROR($C20*F20,0)</f>
        <v>0</v>
      </c>
      <c r="G22" s="27">
        <f t="shared" si="4"/>
        <v>0</v>
      </c>
      <c r="H22" s="27">
        <f t="shared" si="4"/>
        <v>0</v>
      </c>
      <c r="I22" s="27">
        <f t="shared" si="4"/>
        <v>0</v>
      </c>
      <c r="J22" s="27">
        <f t="shared" si="4"/>
        <v>0</v>
      </c>
      <c r="K22" s="27">
        <f t="shared" si="4"/>
        <v>0</v>
      </c>
      <c r="L22" s="27">
        <f t="shared" si="4"/>
        <v>0</v>
      </c>
      <c r="M22" s="27">
        <f t="shared" si="4"/>
        <v>0</v>
      </c>
      <c r="N22" s="28">
        <f>SUM(F22:M22)</f>
        <v>0</v>
      </c>
    </row>
    <row r="23" spans="1:14" ht="15" customHeight="1" x14ac:dyDescent="0.35">
      <c r="A23" s="300">
        <v>74</v>
      </c>
      <c r="B23" s="301" t="e">
        <f>VLOOKUP(A23,#REF!,4,FALSE)</f>
        <v>#REF!</v>
      </c>
      <c r="C23" s="304" t="e">
        <f>VLOOKUP(A23,#REF!,9,FALSE)</f>
        <v>#REF!</v>
      </c>
      <c r="D23" s="307">
        <f>IFERROR(C23/$C$44,0)</f>
        <v>0</v>
      </c>
      <c r="E23" s="17" t="s">
        <v>23</v>
      </c>
      <c r="F23" s="18">
        <v>0</v>
      </c>
      <c r="G23" s="19">
        <v>0</v>
      </c>
      <c r="H23" s="19">
        <v>0</v>
      </c>
      <c r="I23" s="19">
        <v>0</v>
      </c>
      <c r="J23" s="19">
        <v>0.5</v>
      </c>
      <c r="K23" s="19">
        <v>0.5</v>
      </c>
      <c r="L23" s="19">
        <v>0</v>
      </c>
      <c r="M23" s="19">
        <v>0</v>
      </c>
      <c r="N23" s="20">
        <f>SUM(F23:M23)</f>
        <v>1</v>
      </c>
    </row>
    <row r="24" spans="1:14" ht="15" customHeight="1" x14ac:dyDescent="0.35">
      <c r="A24" s="300"/>
      <c r="B24" s="302"/>
      <c r="C24" s="305"/>
      <c r="D24" s="307"/>
      <c r="E24" s="21"/>
      <c r="F24" s="22"/>
      <c r="G24" s="23"/>
      <c r="H24" s="23"/>
      <c r="I24" s="23"/>
      <c r="J24" s="23"/>
      <c r="K24" s="23"/>
      <c r="L24" s="23"/>
      <c r="M24" s="23"/>
      <c r="N24" s="24"/>
    </row>
    <row r="25" spans="1:14" ht="15" customHeight="1" x14ac:dyDescent="0.35">
      <c r="A25" s="300"/>
      <c r="B25" s="303"/>
      <c r="C25" s="306"/>
      <c r="D25" s="307"/>
      <c r="E25" s="26" t="s">
        <v>25</v>
      </c>
      <c r="F25" s="27">
        <f t="shared" ref="F25:M25" si="5">IFERROR($C23*F23,0)</f>
        <v>0</v>
      </c>
      <c r="G25" s="27">
        <f t="shared" si="5"/>
        <v>0</v>
      </c>
      <c r="H25" s="27">
        <f t="shared" si="5"/>
        <v>0</v>
      </c>
      <c r="I25" s="27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8">
        <f>SUM(F25:M25)</f>
        <v>0</v>
      </c>
    </row>
    <row r="26" spans="1:14" ht="15" customHeight="1" x14ac:dyDescent="0.35">
      <c r="A26" s="300">
        <v>75</v>
      </c>
      <c r="B26" s="301" t="e">
        <f>VLOOKUP(A26,#REF!,4,FALSE)</f>
        <v>#REF!</v>
      </c>
      <c r="C26" s="304" t="e">
        <f>VLOOKUP(A26,#REF!,9,FALSE)</f>
        <v>#REF!</v>
      </c>
      <c r="D26" s="307">
        <f>IFERROR(C26/$C$44,0)</f>
        <v>0</v>
      </c>
      <c r="E26" s="17" t="s">
        <v>23</v>
      </c>
      <c r="F26" s="18">
        <v>0</v>
      </c>
      <c r="G26" s="19">
        <v>0</v>
      </c>
      <c r="H26" s="19">
        <v>0</v>
      </c>
      <c r="I26" s="19">
        <v>0.25</v>
      </c>
      <c r="J26" s="19">
        <v>0.25</v>
      </c>
      <c r="K26" s="19">
        <v>0.5</v>
      </c>
      <c r="L26" s="19">
        <v>0</v>
      </c>
      <c r="M26" s="19">
        <v>0</v>
      </c>
      <c r="N26" s="20">
        <f>SUM(F26:M26)</f>
        <v>1</v>
      </c>
    </row>
    <row r="27" spans="1:14" ht="15" customHeight="1" x14ac:dyDescent="0.35">
      <c r="A27" s="300"/>
      <c r="B27" s="302"/>
      <c r="C27" s="305"/>
      <c r="D27" s="307"/>
      <c r="E27" s="21"/>
      <c r="F27" s="22"/>
      <c r="G27" s="23"/>
      <c r="H27" s="23"/>
      <c r="I27" s="23"/>
      <c r="J27" s="23"/>
      <c r="K27" s="23"/>
      <c r="L27" s="23"/>
      <c r="M27" s="23"/>
      <c r="N27" s="24"/>
    </row>
    <row r="28" spans="1:14" ht="15" customHeight="1" x14ac:dyDescent="0.35">
      <c r="A28" s="300"/>
      <c r="B28" s="303"/>
      <c r="C28" s="306"/>
      <c r="D28" s="307"/>
      <c r="E28" s="26" t="s">
        <v>25</v>
      </c>
      <c r="F28" s="27">
        <f t="shared" ref="F28:M28" si="6">IFERROR($C26*F26,0)</f>
        <v>0</v>
      </c>
      <c r="G28" s="27">
        <f t="shared" si="6"/>
        <v>0</v>
      </c>
      <c r="H28" s="27">
        <f t="shared" si="6"/>
        <v>0</v>
      </c>
      <c r="I28" s="27">
        <f t="shared" si="6"/>
        <v>0</v>
      </c>
      <c r="J28" s="27">
        <f t="shared" si="6"/>
        <v>0</v>
      </c>
      <c r="K28" s="27">
        <f t="shared" si="6"/>
        <v>0</v>
      </c>
      <c r="L28" s="27">
        <f t="shared" si="6"/>
        <v>0</v>
      </c>
      <c r="M28" s="27">
        <f t="shared" si="6"/>
        <v>0</v>
      </c>
      <c r="N28" s="28">
        <f>SUM(F28:M28)</f>
        <v>0</v>
      </c>
    </row>
    <row r="29" spans="1:14" ht="15" customHeight="1" x14ac:dyDescent="0.35">
      <c r="A29" s="300">
        <v>76</v>
      </c>
      <c r="B29" s="301" t="e">
        <f>VLOOKUP(A29,#REF!,4,FALSE)</f>
        <v>#REF!</v>
      </c>
      <c r="C29" s="304" t="e">
        <f>VLOOKUP(A29,#REF!,9,FALSE)</f>
        <v>#REF!</v>
      </c>
      <c r="D29" s="307">
        <f>IFERROR(C29/$C$44,0)</f>
        <v>0</v>
      </c>
      <c r="E29" s="17" t="s">
        <v>23</v>
      </c>
      <c r="F29" s="18">
        <v>0</v>
      </c>
      <c r="G29" s="19">
        <v>0.5</v>
      </c>
      <c r="H29" s="19">
        <v>0.5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>
        <f>SUM(F29:M29)</f>
        <v>1</v>
      </c>
    </row>
    <row r="30" spans="1:14" ht="15" customHeight="1" x14ac:dyDescent="0.35">
      <c r="A30" s="300"/>
      <c r="B30" s="302"/>
      <c r="C30" s="305"/>
      <c r="D30" s="307"/>
      <c r="E30" s="21"/>
      <c r="F30" s="22"/>
      <c r="G30" s="23"/>
      <c r="H30" s="23"/>
      <c r="I30" s="23"/>
      <c r="J30" s="23"/>
      <c r="K30" s="23"/>
      <c r="L30" s="23"/>
      <c r="M30" s="23"/>
      <c r="N30" s="24"/>
    </row>
    <row r="31" spans="1:14" ht="15" customHeight="1" x14ac:dyDescent="0.35">
      <c r="A31" s="300"/>
      <c r="B31" s="303"/>
      <c r="C31" s="306"/>
      <c r="D31" s="307"/>
      <c r="E31" s="26" t="s">
        <v>25</v>
      </c>
      <c r="F31" s="27">
        <f t="shared" ref="F31:M31" si="7">IFERROR($C29*F29,0)</f>
        <v>0</v>
      </c>
      <c r="G31" s="27">
        <f t="shared" si="7"/>
        <v>0</v>
      </c>
      <c r="H31" s="27">
        <f t="shared" si="7"/>
        <v>0</v>
      </c>
      <c r="I31" s="27">
        <f t="shared" si="7"/>
        <v>0</v>
      </c>
      <c r="J31" s="27">
        <f t="shared" si="7"/>
        <v>0</v>
      </c>
      <c r="K31" s="27">
        <f t="shared" si="7"/>
        <v>0</v>
      </c>
      <c r="L31" s="27">
        <f t="shared" si="7"/>
        <v>0</v>
      </c>
      <c r="M31" s="27">
        <f t="shared" si="7"/>
        <v>0</v>
      </c>
      <c r="N31" s="28">
        <f>SUM(F31:M31)</f>
        <v>0</v>
      </c>
    </row>
    <row r="32" spans="1:14" ht="15" customHeight="1" x14ac:dyDescent="0.35">
      <c r="A32" s="300">
        <v>77</v>
      </c>
      <c r="B32" s="301" t="e">
        <f>VLOOKUP(A32,#REF!,4,FALSE)</f>
        <v>#REF!</v>
      </c>
      <c r="C32" s="304" t="e">
        <f>VLOOKUP(A32,#REF!,9,FALSE)</f>
        <v>#REF!</v>
      </c>
      <c r="D32" s="307">
        <f>IFERROR(C32/$C$44,0)</f>
        <v>0</v>
      </c>
      <c r="E32" s="17" t="s">
        <v>23</v>
      </c>
      <c r="F32" s="18">
        <v>0</v>
      </c>
      <c r="G32" s="19">
        <v>0</v>
      </c>
      <c r="H32" s="19">
        <v>0</v>
      </c>
      <c r="I32" s="19">
        <v>0</v>
      </c>
      <c r="J32" s="19">
        <v>0.6</v>
      </c>
      <c r="K32" s="19">
        <v>0.2</v>
      </c>
      <c r="L32" s="19">
        <v>0.2</v>
      </c>
      <c r="M32" s="19">
        <v>0</v>
      </c>
      <c r="N32" s="20">
        <f>SUM(F32:M32)</f>
        <v>1</v>
      </c>
    </row>
    <row r="33" spans="1:14" ht="15" customHeight="1" x14ac:dyDescent="0.35">
      <c r="A33" s="300"/>
      <c r="B33" s="302"/>
      <c r="C33" s="305"/>
      <c r="D33" s="307"/>
      <c r="E33" s="21"/>
      <c r="F33" s="22"/>
      <c r="G33" s="23"/>
      <c r="H33" s="23"/>
      <c r="I33" s="23"/>
      <c r="J33" s="23"/>
      <c r="K33" s="23"/>
      <c r="L33" s="23"/>
      <c r="M33" s="23"/>
      <c r="N33" s="24"/>
    </row>
    <row r="34" spans="1:14" ht="15" customHeight="1" x14ac:dyDescent="0.35">
      <c r="A34" s="300"/>
      <c r="B34" s="303"/>
      <c r="C34" s="306"/>
      <c r="D34" s="307"/>
      <c r="E34" s="26" t="s">
        <v>25</v>
      </c>
      <c r="F34" s="27">
        <f t="shared" ref="F34:M34" si="8">IFERROR($C32*F32,0)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8">
        <f>SUM(F34:M34)</f>
        <v>0</v>
      </c>
    </row>
    <row r="35" spans="1:14" ht="15" customHeight="1" x14ac:dyDescent="0.35">
      <c r="A35" s="300">
        <v>78</v>
      </c>
      <c r="B35" s="301" t="e">
        <f>VLOOKUP(A35,#REF!,4,FALSE)</f>
        <v>#REF!</v>
      </c>
      <c r="C35" s="304" t="e">
        <f>VLOOKUP(A35,#REF!,9,FALSE)</f>
        <v>#REF!</v>
      </c>
      <c r="D35" s="307">
        <f>IFERROR(C35/$C$44,0)</f>
        <v>0</v>
      </c>
      <c r="E35" s="17" t="s">
        <v>23</v>
      </c>
      <c r="F35" s="18">
        <v>0</v>
      </c>
      <c r="G35" s="19">
        <v>0</v>
      </c>
      <c r="H35" s="19">
        <v>0</v>
      </c>
      <c r="I35" s="19">
        <v>0</v>
      </c>
      <c r="J35" s="19">
        <v>0.5</v>
      </c>
      <c r="K35" s="19">
        <v>0.5</v>
      </c>
      <c r="L35" s="19">
        <v>0</v>
      </c>
      <c r="M35" s="19">
        <v>0</v>
      </c>
      <c r="N35" s="20">
        <f>SUM(F35:M35)</f>
        <v>1</v>
      </c>
    </row>
    <row r="36" spans="1:14" ht="15" customHeight="1" x14ac:dyDescent="0.35">
      <c r="A36" s="300"/>
      <c r="B36" s="302"/>
      <c r="C36" s="305"/>
      <c r="D36" s="307"/>
      <c r="E36" s="21"/>
      <c r="F36" s="22"/>
      <c r="G36" s="23"/>
      <c r="H36" s="23"/>
      <c r="I36" s="23"/>
      <c r="J36" s="23"/>
      <c r="K36" s="23"/>
      <c r="L36" s="23"/>
      <c r="M36" s="23"/>
      <c r="N36" s="24"/>
    </row>
    <row r="37" spans="1:14" ht="15" customHeight="1" x14ac:dyDescent="0.35">
      <c r="A37" s="300"/>
      <c r="B37" s="303"/>
      <c r="C37" s="306"/>
      <c r="D37" s="307"/>
      <c r="E37" s="26" t="s">
        <v>25</v>
      </c>
      <c r="F37" s="27">
        <f t="shared" ref="F37:M37" si="9">IFERROR($C35*F35,0)</f>
        <v>0</v>
      </c>
      <c r="G37" s="27">
        <f t="shared" si="9"/>
        <v>0</v>
      </c>
      <c r="H37" s="27">
        <f t="shared" si="9"/>
        <v>0</v>
      </c>
      <c r="I37" s="27">
        <f t="shared" si="9"/>
        <v>0</v>
      </c>
      <c r="J37" s="27">
        <f t="shared" si="9"/>
        <v>0</v>
      </c>
      <c r="K37" s="27">
        <f t="shared" si="9"/>
        <v>0</v>
      </c>
      <c r="L37" s="27">
        <f t="shared" si="9"/>
        <v>0</v>
      </c>
      <c r="M37" s="27">
        <f t="shared" si="9"/>
        <v>0</v>
      </c>
      <c r="N37" s="28">
        <f>SUM(F37:M37)</f>
        <v>0</v>
      </c>
    </row>
    <row r="38" spans="1:14" ht="15" customHeight="1" x14ac:dyDescent="0.35">
      <c r="A38" s="300">
        <v>79</v>
      </c>
      <c r="B38" s="301" t="e">
        <f>VLOOKUP(A38,#REF!,4,FALSE)</f>
        <v>#REF!</v>
      </c>
      <c r="C38" s="304" t="e">
        <f>VLOOKUP(A38,#REF!,9,FALSE)</f>
        <v>#REF!</v>
      </c>
      <c r="D38" s="307">
        <f>IFERROR(C38/$C$44,0)</f>
        <v>0</v>
      </c>
      <c r="E38" s="17" t="s">
        <v>23</v>
      </c>
      <c r="F38" s="18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0.5</v>
      </c>
      <c r="M38" s="19">
        <v>0.5</v>
      </c>
      <c r="N38" s="20">
        <f>SUM(F38:M38)</f>
        <v>1</v>
      </c>
    </row>
    <row r="39" spans="1:14" ht="15" customHeight="1" x14ac:dyDescent="0.35">
      <c r="A39" s="300"/>
      <c r="B39" s="302"/>
      <c r="C39" s="305"/>
      <c r="D39" s="307"/>
      <c r="E39" s="21"/>
      <c r="F39" s="22"/>
      <c r="G39" s="23"/>
      <c r="H39" s="23"/>
      <c r="I39" s="23"/>
      <c r="J39" s="23"/>
      <c r="K39" s="23"/>
      <c r="L39" s="23"/>
      <c r="M39" s="23"/>
      <c r="N39" s="24"/>
    </row>
    <row r="40" spans="1:14" ht="15" customHeight="1" x14ac:dyDescent="0.35">
      <c r="A40" s="300"/>
      <c r="B40" s="303"/>
      <c r="C40" s="306"/>
      <c r="D40" s="307"/>
      <c r="E40" s="26" t="s">
        <v>25</v>
      </c>
      <c r="F40" s="27">
        <f t="shared" ref="F40:M40" si="10">IFERROR($C38*F38,0)</f>
        <v>0</v>
      </c>
      <c r="G40" s="27">
        <f t="shared" si="10"/>
        <v>0</v>
      </c>
      <c r="H40" s="27">
        <f t="shared" si="10"/>
        <v>0</v>
      </c>
      <c r="I40" s="27">
        <f t="shared" si="10"/>
        <v>0</v>
      </c>
      <c r="J40" s="27">
        <f t="shared" si="10"/>
        <v>0</v>
      </c>
      <c r="K40" s="27">
        <f t="shared" si="10"/>
        <v>0</v>
      </c>
      <c r="L40" s="27">
        <f t="shared" si="10"/>
        <v>0</v>
      </c>
      <c r="M40" s="27">
        <f t="shared" si="10"/>
        <v>0</v>
      </c>
      <c r="N40" s="28">
        <f>SUM(F40:M40)</f>
        <v>0</v>
      </c>
    </row>
    <row r="41" spans="1:14" ht="15" customHeight="1" x14ac:dyDescent="0.35">
      <c r="A41" s="300">
        <v>80</v>
      </c>
      <c r="B41" s="301" t="e">
        <f>VLOOKUP(A41,#REF!,4,FALSE)</f>
        <v>#REF!</v>
      </c>
      <c r="C41" s="304" t="e">
        <f>VLOOKUP(A41,#REF!,9,FALSE)</f>
        <v>#REF!</v>
      </c>
      <c r="D41" s="307">
        <f>IFERROR(C41/$C$44,0)</f>
        <v>0</v>
      </c>
      <c r="E41" s="17" t="s">
        <v>23</v>
      </c>
      <c r="F41" s="18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20">
        <f>SUM(F41:M41)</f>
        <v>1</v>
      </c>
    </row>
    <row r="42" spans="1:14" ht="15" customHeight="1" x14ac:dyDescent="0.35">
      <c r="A42" s="300"/>
      <c r="B42" s="302"/>
      <c r="C42" s="305"/>
      <c r="D42" s="307"/>
      <c r="E42" s="21"/>
      <c r="F42" s="22"/>
      <c r="G42" s="23"/>
      <c r="H42" s="23"/>
      <c r="I42" s="23"/>
      <c r="J42" s="23"/>
      <c r="K42" s="23"/>
      <c r="L42" s="23"/>
      <c r="M42" s="23"/>
      <c r="N42" s="24"/>
    </row>
    <row r="43" spans="1:14" ht="15" customHeight="1" x14ac:dyDescent="0.35">
      <c r="A43" s="300"/>
      <c r="B43" s="303"/>
      <c r="C43" s="306"/>
      <c r="D43" s="307"/>
      <c r="E43" s="26" t="s">
        <v>25</v>
      </c>
      <c r="F43" s="27">
        <f t="shared" ref="F43:M43" si="11">IFERROR($C41*F41,0)</f>
        <v>0</v>
      </c>
      <c r="G43" s="27">
        <f t="shared" si="11"/>
        <v>0</v>
      </c>
      <c r="H43" s="27">
        <f t="shared" si="11"/>
        <v>0</v>
      </c>
      <c r="I43" s="27">
        <f t="shared" si="11"/>
        <v>0</v>
      </c>
      <c r="J43" s="27">
        <f t="shared" si="11"/>
        <v>0</v>
      </c>
      <c r="K43" s="27">
        <f t="shared" si="11"/>
        <v>0</v>
      </c>
      <c r="L43" s="27">
        <f t="shared" si="11"/>
        <v>0</v>
      </c>
      <c r="M43" s="27">
        <f t="shared" si="11"/>
        <v>0</v>
      </c>
      <c r="N43" s="28">
        <f>SUM(F43:M43)</f>
        <v>0</v>
      </c>
    </row>
    <row r="44" spans="1:14" x14ac:dyDescent="0.35">
      <c r="A44" s="34"/>
      <c r="B44" s="35" t="s">
        <v>26</v>
      </c>
      <c r="C44" s="36" t="e">
        <f>SUM(C8:C43)</f>
        <v>#REF!</v>
      </c>
      <c r="D44" s="37"/>
      <c r="E44" s="318"/>
      <c r="F44" s="38">
        <f t="shared" ref="F44:M44" si="12">SUMIF($E$8:$E$43,"R$",F8:F43)</f>
        <v>0</v>
      </c>
      <c r="G44" s="38">
        <f t="shared" si="12"/>
        <v>0</v>
      </c>
      <c r="H44" s="38">
        <f t="shared" si="12"/>
        <v>0</v>
      </c>
      <c r="I44" s="38">
        <f t="shared" si="12"/>
        <v>0</v>
      </c>
      <c r="J44" s="38">
        <f t="shared" si="12"/>
        <v>0</v>
      </c>
      <c r="K44" s="38">
        <f t="shared" si="12"/>
        <v>0</v>
      </c>
      <c r="L44" s="38">
        <f t="shared" si="12"/>
        <v>0</v>
      </c>
      <c r="M44" s="38">
        <f t="shared" si="12"/>
        <v>0</v>
      </c>
      <c r="N44" s="36">
        <f>SUM(F44:M44)</f>
        <v>0</v>
      </c>
    </row>
    <row r="45" spans="1:14" x14ac:dyDescent="0.35">
      <c r="A45" s="34"/>
      <c r="B45" s="35" t="s">
        <v>27</v>
      </c>
      <c r="C45" s="39"/>
      <c r="D45" s="40">
        <f>SUM(D8:D43)</f>
        <v>0</v>
      </c>
      <c r="E45" s="318"/>
      <c r="F45" s="41">
        <f>IFERROR(F44/$C$44,0)</f>
        <v>0</v>
      </c>
      <c r="G45" s="41">
        <f t="shared" ref="G45:M45" si="13">IFERROR(G44/$C$44,0)</f>
        <v>0</v>
      </c>
      <c r="H45" s="41">
        <f t="shared" si="13"/>
        <v>0</v>
      </c>
      <c r="I45" s="41">
        <f t="shared" si="13"/>
        <v>0</v>
      </c>
      <c r="J45" s="41">
        <f t="shared" si="13"/>
        <v>0</v>
      </c>
      <c r="K45" s="41">
        <f t="shared" si="13"/>
        <v>0</v>
      </c>
      <c r="L45" s="41">
        <f t="shared" si="13"/>
        <v>0</v>
      </c>
      <c r="M45" s="41">
        <f t="shared" si="13"/>
        <v>0</v>
      </c>
      <c r="N45" s="41">
        <f>SUM(F45:M45)</f>
        <v>0</v>
      </c>
    </row>
    <row r="46" spans="1:14" x14ac:dyDescent="0.35">
      <c r="A46" s="34"/>
      <c r="B46" s="35" t="s">
        <v>28</v>
      </c>
      <c r="C46" s="36" t="e">
        <f>C44</f>
        <v>#REF!</v>
      </c>
      <c r="D46" s="42"/>
      <c r="E46" s="318"/>
      <c r="F46" s="36">
        <f>F44</f>
        <v>0</v>
      </c>
      <c r="G46" s="36">
        <f>F46+G44</f>
        <v>0</v>
      </c>
      <c r="H46" s="36">
        <f t="shared" ref="H46:M47" si="14">G46+H44</f>
        <v>0</v>
      </c>
      <c r="I46" s="36">
        <f t="shared" si="14"/>
        <v>0</v>
      </c>
      <c r="J46" s="36">
        <f t="shared" si="14"/>
        <v>0</v>
      </c>
      <c r="K46" s="36">
        <f t="shared" si="14"/>
        <v>0</v>
      </c>
      <c r="L46" s="36">
        <f t="shared" si="14"/>
        <v>0</v>
      </c>
      <c r="M46" s="36">
        <f t="shared" si="14"/>
        <v>0</v>
      </c>
      <c r="N46" s="43"/>
    </row>
    <row r="47" spans="1:14" x14ac:dyDescent="0.35">
      <c r="A47" s="34"/>
      <c r="B47" s="35" t="s">
        <v>29</v>
      </c>
      <c r="C47" s="39"/>
      <c r="D47" s="44">
        <f>D45</f>
        <v>0</v>
      </c>
      <c r="E47" s="318"/>
      <c r="F47" s="41">
        <f>F45</f>
        <v>0</v>
      </c>
      <c r="G47" s="41">
        <f>F47+G45</f>
        <v>0</v>
      </c>
      <c r="H47" s="41">
        <f t="shared" si="14"/>
        <v>0</v>
      </c>
      <c r="I47" s="41">
        <f t="shared" si="14"/>
        <v>0</v>
      </c>
      <c r="J47" s="41">
        <f t="shared" si="14"/>
        <v>0</v>
      </c>
      <c r="K47" s="41">
        <f t="shared" si="14"/>
        <v>0</v>
      </c>
      <c r="L47" s="41">
        <f t="shared" si="14"/>
        <v>0</v>
      </c>
      <c r="M47" s="41">
        <f t="shared" si="14"/>
        <v>0</v>
      </c>
      <c r="N47" s="45"/>
    </row>
    <row r="48" spans="1:14" x14ac:dyDescent="0.35"/>
    <row r="49" spans="2:16" x14ac:dyDescent="0.35"/>
    <row r="50" spans="2:16" ht="15" hidden="1" customHeight="1" x14ac:dyDescent="0.35"/>
    <row r="51" spans="2:16" ht="15" hidden="1" customHeight="1" x14ac:dyDescent="0.35"/>
    <row r="52" spans="2:16" s="46" customFormat="1" ht="15" hidden="1" customHeight="1" x14ac:dyDescent="0.35">
      <c r="B52" s="14"/>
      <c r="C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s="46" customFormat="1" ht="15" hidden="1" customHeight="1" x14ac:dyDescent="0.35">
      <c r="B53" s="14"/>
      <c r="C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 s="46" customFormat="1" ht="15" hidden="1" customHeight="1" x14ac:dyDescent="0.35">
      <c r="B54" s="14"/>
      <c r="C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s="46" customFormat="1" ht="15" hidden="1" customHeight="1" x14ac:dyDescent="0.35">
      <c r="B55" s="14"/>
      <c r="C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s="46" customFormat="1" ht="15" hidden="1" customHeight="1" x14ac:dyDescent="0.35">
      <c r="B56" s="14"/>
      <c r="C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s="46" customFormat="1" ht="15" hidden="1" customHeight="1" x14ac:dyDescent="0.35">
      <c r="B57" s="14"/>
      <c r="C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 s="46" customFormat="1" ht="15" hidden="1" customHeight="1" x14ac:dyDescent="0.35">
      <c r="B58" s="14"/>
      <c r="C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 s="46" customFormat="1" ht="15" hidden="1" customHeight="1" x14ac:dyDescent="0.35">
      <c r="B59" s="14"/>
      <c r="C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2:16" s="46" customFormat="1" ht="15" hidden="1" customHeight="1" x14ac:dyDescent="0.35">
      <c r="B60" s="14"/>
      <c r="C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2:16" s="46" customFormat="1" ht="15" hidden="1" customHeight="1" x14ac:dyDescent="0.35">
      <c r="B61" s="14"/>
      <c r="C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2:16" s="46" customFormat="1" ht="15" hidden="1" customHeight="1" x14ac:dyDescent="0.35">
      <c r="B62" s="14"/>
      <c r="C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2:16" s="46" customFormat="1" ht="15" hidden="1" customHeight="1" x14ac:dyDescent="0.35">
      <c r="B63" s="14"/>
      <c r="C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2:16" s="46" customFormat="1" ht="15" hidden="1" customHeight="1" x14ac:dyDescent="0.35">
      <c r="B64" s="14"/>
      <c r="C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2:16" s="46" customFormat="1" ht="15" hidden="1" customHeight="1" x14ac:dyDescent="0.35">
      <c r="B65" s="14"/>
      <c r="C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s="46" customFormat="1" ht="15" hidden="1" customHeight="1" x14ac:dyDescent="0.35">
      <c r="B66" s="14"/>
      <c r="C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s="46" customFormat="1" ht="15" hidden="1" customHeight="1" x14ac:dyDescent="0.35">
      <c r="B67" s="14"/>
      <c r="C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6" s="46" customFormat="1" ht="15.65" hidden="1" customHeight="1" x14ac:dyDescent="0.35">
      <c r="B68" s="14"/>
      <c r="C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s="46" customFormat="1" ht="15.65" hidden="1" customHeight="1" x14ac:dyDescent="0.35">
      <c r="B69" s="14"/>
      <c r="C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s="46" customFormat="1" ht="15.65" hidden="1" customHeight="1" x14ac:dyDescent="0.35">
      <c r="B70" s="14"/>
      <c r="C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s="46" customFormat="1" ht="15.65" hidden="1" customHeight="1" x14ac:dyDescent="0.35">
      <c r="B71" s="14"/>
      <c r="C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2:16" s="46" customFormat="1" ht="15.65" hidden="1" customHeight="1" x14ac:dyDescent="0.35">
      <c r="B72" s="14"/>
      <c r="C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s="46" customFormat="1" ht="15.65" hidden="1" customHeight="1" x14ac:dyDescent="0.35">
      <c r="B73" s="14"/>
      <c r="C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s="46" customFormat="1" ht="15.65" hidden="1" customHeight="1" x14ac:dyDescent="0.35">
      <c r="B74" s="14"/>
      <c r="C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s="46" customFormat="1" ht="15.65" hidden="1" customHeight="1" x14ac:dyDescent="0.35">
      <c r="B75" s="14"/>
      <c r="C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2:16" s="46" customFormat="1" ht="15.65" hidden="1" customHeight="1" x14ac:dyDescent="0.35">
      <c r="B76" s="14"/>
      <c r="C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2:16" s="46" customFormat="1" ht="15.65" hidden="1" customHeight="1" x14ac:dyDescent="0.35">
      <c r="B77" s="14"/>
      <c r="C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2:16" s="46" customFormat="1" ht="15.65" hidden="1" customHeight="1" x14ac:dyDescent="0.35">
      <c r="B78" s="14"/>
      <c r="C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2:16" s="46" customFormat="1" ht="15.65" hidden="1" customHeight="1" x14ac:dyDescent="0.35">
      <c r="B79" s="14"/>
      <c r="C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2:16" s="46" customFormat="1" ht="15.65" hidden="1" customHeight="1" x14ac:dyDescent="0.35">
      <c r="B80" s="14"/>
      <c r="C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2:16" s="46" customFormat="1" ht="15.65" hidden="1" customHeight="1" x14ac:dyDescent="0.35">
      <c r="B81" s="14"/>
      <c r="C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2:16" s="46" customFormat="1" ht="15.65" hidden="1" customHeight="1" x14ac:dyDescent="0.35">
      <c r="B82" s="14"/>
      <c r="C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2:16" s="46" customFormat="1" ht="15.65" hidden="1" customHeight="1" x14ac:dyDescent="0.35">
      <c r="B83" s="14"/>
      <c r="C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2:16" s="46" customFormat="1" ht="15.65" hidden="1" customHeight="1" x14ac:dyDescent="0.35">
      <c r="B84" s="14"/>
      <c r="C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2:16" s="46" customFormat="1" ht="15.65" hidden="1" customHeight="1" x14ac:dyDescent="0.35">
      <c r="B85" s="14"/>
      <c r="C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2:16" s="46" customFormat="1" ht="15.65" hidden="1" customHeight="1" x14ac:dyDescent="0.35">
      <c r="B86" s="14"/>
      <c r="C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2:16" s="46" customFormat="1" ht="15.65" hidden="1" customHeight="1" x14ac:dyDescent="0.35">
      <c r="B87" s="14"/>
      <c r="C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2:16" s="46" customFormat="1" ht="15.65" hidden="1" customHeight="1" x14ac:dyDescent="0.35">
      <c r="B88" s="14"/>
      <c r="C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s="46" customFormat="1" ht="15.65" customHeight="1" x14ac:dyDescent="0.35">
      <c r="B89" s="14"/>
      <c r="C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6" s="46" customFormat="1" ht="0" hidden="1" customHeight="1" x14ac:dyDescent="0.35">
      <c r="B90" s="14"/>
      <c r="C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6" s="46" customFormat="1" ht="0" hidden="1" customHeight="1" x14ac:dyDescent="0.35">
      <c r="B91" s="14"/>
      <c r="C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2:16" s="46" customFormat="1" ht="0" hidden="1" customHeight="1" x14ac:dyDescent="0.35">
      <c r="B92" s="14"/>
      <c r="C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2:16" s="46" customFormat="1" ht="0" hidden="1" customHeight="1" x14ac:dyDescent="0.35">
      <c r="B93" s="14"/>
      <c r="C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2:16" s="46" customFormat="1" ht="0" hidden="1" customHeight="1" x14ac:dyDescent="0.35">
      <c r="B94" s="14"/>
      <c r="C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2:16" s="46" customFormat="1" ht="0" hidden="1" customHeight="1" x14ac:dyDescent="0.35">
      <c r="B95" s="14"/>
      <c r="C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2:16" s="46" customFormat="1" ht="0" hidden="1" customHeight="1" x14ac:dyDescent="0.35">
      <c r="B96" s="14"/>
      <c r="C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2:16" s="46" customFormat="1" ht="0" hidden="1" customHeight="1" x14ac:dyDescent="0.35">
      <c r="B97" s="14"/>
      <c r="C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2:16" s="46" customFormat="1" ht="0" hidden="1" customHeight="1" x14ac:dyDescent="0.35">
      <c r="B98" s="14"/>
      <c r="C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2:16" s="46" customFormat="1" ht="0" hidden="1" customHeight="1" x14ac:dyDescent="0.35">
      <c r="B99" s="14"/>
      <c r="C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2:16" s="46" customFormat="1" ht="0" hidden="1" customHeight="1" x14ac:dyDescent="0.35">
      <c r="B100" s="14"/>
      <c r="C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2:16" s="46" customFormat="1" ht="0" hidden="1" customHeight="1" x14ac:dyDescent="0.35">
      <c r="B101" s="14"/>
      <c r="C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2:16" s="46" customFormat="1" ht="0" hidden="1" customHeight="1" x14ac:dyDescent="0.35">
      <c r="B102" s="14"/>
      <c r="C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2:16" s="46" customFormat="1" ht="0" hidden="1" customHeight="1" x14ac:dyDescent="0.35">
      <c r="B103" s="14"/>
      <c r="C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s="46" customFormat="1" ht="0" hidden="1" customHeight="1" x14ac:dyDescent="0.35">
      <c r="B104" s="14"/>
      <c r="C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s="46" customFormat="1" ht="0" hidden="1" customHeight="1" x14ac:dyDescent="0.35">
      <c r="B105" s="14"/>
      <c r="C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s="46" customFormat="1" ht="0" hidden="1" customHeight="1" x14ac:dyDescent="0.35">
      <c r="B106" s="14"/>
      <c r="C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s="46" customFormat="1" ht="0" hidden="1" customHeight="1" x14ac:dyDescent="0.35">
      <c r="B107" s="14"/>
      <c r="C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</sheetData>
  <mergeCells count="56">
    <mergeCell ref="E44:E47"/>
    <mergeCell ref="A38:A40"/>
    <mergeCell ref="B38:B40"/>
    <mergeCell ref="C38:C40"/>
    <mergeCell ref="D38:D40"/>
    <mergeCell ref="A41:A43"/>
    <mergeCell ref="B41:B43"/>
    <mergeCell ref="C41:C43"/>
    <mergeCell ref="D41:D43"/>
    <mergeCell ref="A32:A34"/>
    <mergeCell ref="B32:B34"/>
    <mergeCell ref="C32:C34"/>
    <mergeCell ref="D32:D34"/>
    <mergeCell ref="A35:A37"/>
    <mergeCell ref="B35:B37"/>
    <mergeCell ref="C35:C37"/>
    <mergeCell ref="D35:D37"/>
    <mergeCell ref="A26:A28"/>
    <mergeCell ref="B26:B28"/>
    <mergeCell ref="C26:C28"/>
    <mergeCell ref="D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N6:N7"/>
    <mergeCell ref="A8:A10"/>
    <mergeCell ref="B8:B10"/>
    <mergeCell ref="C8:C10"/>
    <mergeCell ref="D8:D10"/>
    <mergeCell ref="E6:E7"/>
    <mergeCell ref="F6:M6"/>
    <mergeCell ref="A11:A13"/>
    <mergeCell ref="B11:B13"/>
    <mergeCell ref="C11:C13"/>
    <mergeCell ref="D11:D13"/>
    <mergeCell ref="A6:A7"/>
    <mergeCell ref="B6:B7"/>
    <mergeCell ref="C6:C7"/>
    <mergeCell ref="D6:D7"/>
  </mergeCells>
  <conditionalFormatting sqref="F9:M9 G42:M42 G18:M18 G15:M15 G12:M12">
    <cfRule type="expression" dxfId="23" priority="7">
      <formula>IF(NOT(F8=0),TRUE,FALSE)</formula>
    </cfRule>
  </conditionalFormatting>
  <conditionalFormatting sqref="F42:M42">
    <cfRule type="expression" dxfId="22" priority="6">
      <formula>IF(NOT(F41=0),TRUE,FALSE)</formula>
    </cfRule>
  </conditionalFormatting>
  <conditionalFormatting sqref="F18:M18">
    <cfRule type="expression" dxfId="21" priority="5">
      <formula>IF(NOT(F17=0),TRUE,FALSE)</formula>
    </cfRule>
  </conditionalFormatting>
  <conditionalFormatting sqref="F15:M15">
    <cfRule type="expression" dxfId="20" priority="4">
      <formula>IF(NOT(F14=0),TRUE,FALSE)</formula>
    </cfRule>
  </conditionalFormatting>
  <conditionalFormatting sqref="F12:M12">
    <cfRule type="expression" dxfId="19" priority="3">
      <formula>IF(NOT(F11=0),TRUE,FALSE)</formula>
    </cfRule>
  </conditionalFormatting>
  <conditionalFormatting sqref="G21:M21 G24:M24 G27:M27 G30:M30 G33:M33 G36:M36 G39:M39">
    <cfRule type="expression" dxfId="18" priority="2">
      <formula>IF(NOT(G20=0),TRUE,FALSE)</formula>
    </cfRule>
  </conditionalFormatting>
  <conditionalFormatting sqref="F21:M21 F24:M24 F27:M27 F30:M30 F33:M33 F36:M36 F39:M39">
    <cfRule type="expression" dxfId="17" priority="1">
      <formula>IF(NOT(F20=0),TRUE,FALSE)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workbookViewId="0"/>
  </sheetViews>
  <sheetFormatPr defaultColWidth="9.1796875" defaultRowHeight="15.5" zeroHeight="1" x14ac:dyDescent="0.35"/>
  <cols>
    <col min="1" max="1" width="9.1796875" style="46"/>
    <col min="2" max="2" width="39.26953125" style="14" customWidth="1"/>
    <col min="3" max="3" width="21.26953125" style="14" customWidth="1"/>
    <col min="4" max="4" width="9.26953125" style="46" customWidth="1"/>
    <col min="5" max="5" width="7.1796875" style="14" customWidth="1"/>
    <col min="6" max="6" width="12.7265625" style="14" customWidth="1"/>
    <col min="7" max="7" width="13.81640625" style="14" customWidth="1"/>
    <col min="8" max="8" width="13.81640625" style="14" bestFit="1" customWidth="1"/>
    <col min="9" max="9" width="14.1796875" style="14" bestFit="1" customWidth="1"/>
    <col min="10" max="10" width="14.26953125" style="14" customWidth="1"/>
    <col min="11" max="11" width="14.1796875" style="14" bestFit="1" customWidth="1"/>
    <col min="12" max="12" width="14.7265625" style="14" customWidth="1"/>
    <col min="13" max="13" width="15.54296875" style="14" customWidth="1"/>
    <col min="14" max="14" width="16.453125" style="14" customWidth="1"/>
    <col min="15" max="15" width="17.81640625" style="14" customWidth="1"/>
    <col min="16" max="16384" width="9.1796875" style="14"/>
  </cols>
  <sheetData>
    <row r="1" spans="1:16" s="1" customFormat="1" ht="20" x14ac:dyDescent="0.4">
      <c r="A1" s="3"/>
      <c r="B1" s="2"/>
      <c r="C1" s="4"/>
      <c r="D1" s="2"/>
      <c r="E1" s="54" t="e">
        <f>#REF!</f>
        <v>#REF!</v>
      </c>
      <c r="N1" s="6"/>
    </row>
    <row r="2" spans="1:16" s="1" customFormat="1" x14ac:dyDescent="0.35">
      <c r="A2" s="7" t="str">
        <f>'1 GERAL CFF'!A2</f>
        <v>Obra: REFORMA E AMPLIAÇÃO DE UM COMPLEXO EDUCACIONAL E.M.E.F. RAULINO DE O. PINTO</v>
      </c>
      <c r="B2" s="2"/>
      <c r="C2" s="4"/>
      <c r="D2" s="2"/>
      <c r="E2" s="5"/>
      <c r="G2" s="8"/>
      <c r="H2" s="8"/>
      <c r="I2" s="8"/>
      <c r="J2" s="8"/>
      <c r="K2" s="8"/>
      <c r="N2" s="6"/>
    </row>
    <row r="3" spans="1:16" s="1" customFormat="1" x14ac:dyDescent="0.35">
      <c r="A3" s="7" t="str">
        <f>'1 GERAL CFF'!A3</f>
        <v xml:space="preserve">Local: TRAVESSA 5 DE ABRIL - BOM JESUS DO TOCANTINS - PA
</v>
      </c>
      <c r="B3" s="2"/>
      <c r="C3" s="4"/>
      <c r="D3" s="2"/>
      <c r="E3" s="5"/>
      <c r="G3" s="8"/>
      <c r="H3" s="8"/>
      <c r="I3" s="8"/>
      <c r="J3" s="8"/>
      <c r="K3" s="8"/>
      <c r="N3" s="6"/>
    </row>
    <row r="4" spans="1:16" s="1" customFormat="1" x14ac:dyDescent="0.35">
      <c r="A4" s="3"/>
      <c r="B4" s="2"/>
      <c r="C4" s="4"/>
      <c r="D4" s="2"/>
      <c r="E4" s="5"/>
      <c r="G4" s="9"/>
      <c r="H4" s="9"/>
      <c r="I4" s="9"/>
      <c r="J4" s="9"/>
      <c r="K4" s="9"/>
      <c r="N4" s="6"/>
    </row>
    <row r="5" spans="1:16" ht="18" x14ac:dyDescent="0.4">
      <c r="A5" s="10"/>
      <c r="B5" s="11"/>
      <c r="C5" s="12" t="s">
        <v>21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</row>
    <row r="6" spans="1:16" x14ac:dyDescent="0.35">
      <c r="A6" s="308" t="s">
        <v>22</v>
      </c>
      <c r="B6" s="308" t="s">
        <v>19</v>
      </c>
      <c r="C6" s="308" t="s">
        <v>20</v>
      </c>
      <c r="D6" s="308" t="s">
        <v>23</v>
      </c>
      <c r="E6" s="313"/>
      <c r="F6" s="315" t="s">
        <v>24</v>
      </c>
      <c r="G6" s="316"/>
      <c r="H6" s="316"/>
      <c r="I6" s="316"/>
      <c r="J6" s="316"/>
      <c r="K6" s="316"/>
      <c r="L6" s="316"/>
      <c r="M6" s="317"/>
      <c r="N6" s="308" t="s">
        <v>18</v>
      </c>
    </row>
    <row r="7" spans="1:16" s="16" customFormat="1" x14ac:dyDescent="0.35">
      <c r="A7" s="309"/>
      <c r="B7" s="309"/>
      <c r="C7" s="309"/>
      <c r="D7" s="309"/>
      <c r="E7" s="314"/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309"/>
    </row>
    <row r="8" spans="1:16" ht="15" customHeight="1" x14ac:dyDescent="0.35">
      <c r="A8" s="300">
        <v>81</v>
      </c>
      <c r="B8" s="301" t="e">
        <f>VLOOKUP(A8,#REF!,4,FALSE)</f>
        <v>#REF!</v>
      </c>
      <c r="C8" s="304" t="e">
        <f>VLOOKUP(A8,#REF!,9,FALSE)</f>
        <v>#REF!</v>
      </c>
      <c r="D8" s="310">
        <f>IFERROR(C8/$C$44,0)</f>
        <v>0</v>
      </c>
      <c r="E8" s="17" t="s">
        <v>23</v>
      </c>
      <c r="F8" s="18">
        <v>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>SUM(F8:M8)</f>
        <v>1</v>
      </c>
    </row>
    <row r="9" spans="1:16" ht="15" customHeight="1" x14ac:dyDescent="0.35">
      <c r="A9" s="300"/>
      <c r="B9" s="302"/>
      <c r="C9" s="305"/>
      <c r="D9" s="311"/>
      <c r="E9" s="21"/>
      <c r="F9" s="22"/>
      <c r="G9" s="23"/>
      <c r="H9" s="23"/>
      <c r="I9" s="23"/>
      <c r="J9" s="23"/>
      <c r="K9" s="23"/>
      <c r="L9" s="23"/>
      <c r="M9" s="23"/>
      <c r="N9" s="24"/>
      <c r="P9" s="25"/>
    </row>
    <row r="10" spans="1:16" ht="15" customHeight="1" x14ac:dyDescent="0.35">
      <c r="A10" s="300"/>
      <c r="B10" s="303"/>
      <c r="C10" s="306"/>
      <c r="D10" s="312"/>
      <c r="E10" s="26" t="s">
        <v>25</v>
      </c>
      <c r="F10" s="27">
        <f t="shared" ref="F10:M10" si="0">IFERROR($C8*F8,0)</f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8">
        <f>SUM(F10:M10)</f>
        <v>0</v>
      </c>
      <c r="O10" s="47"/>
    </row>
    <row r="11" spans="1:16" ht="15" customHeight="1" x14ac:dyDescent="0.35">
      <c r="A11" s="300">
        <v>82</v>
      </c>
      <c r="B11" s="301" t="e">
        <f>VLOOKUP(A11,#REF!,4,FALSE)</f>
        <v>#REF!</v>
      </c>
      <c r="C11" s="304" t="e">
        <f>VLOOKUP(A11,#REF!,9,FALSE)</f>
        <v>#REF!</v>
      </c>
      <c r="D11" s="307">
        <f>IFERROR(C11/$C$44,0)</f>
        <v>0</v>
      </c>
      <c r="E11" s="17" t="s">
        <v>23</v>
      </c>
      <c r="F11" s="18">
        <v>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f>SUM(F11:M11)</f>
        <v>1</v>
      </c>
      <c r="O11" s="47"/>
    </row>
    <row r="12" spans="1:16" ht="15" customHeight="1" x14ac:dyDescent="0.35">
      <c r="A12" s="300"/>
      <c r="B12" s="302"/>
      <c r="C12" s="305"/>
      <c r="D12" s="307"/>
      <c r="E12" s="21"/>
      <c r="F12" s="22"/>
      <c r="G12" s="23"/>
      <c r="H12" s="23"/>
      <c r="I12" s="23"/>
      <c r="J12" s="23"/>
      <c r="K12" s="23"/>
      <c r="L12" s="23"/>
      <c r="M12" s="23"/>
      <c r="N12" s="24"/>
      <c r="O12" s="47"/>
    </row>
    <row r="13" spans="1:16" ht="15" customHeight="1" x14ac:dyDescent="0.35">
      <c r="A13" s="300"/>
      <c r="B13" s="303"/>
      <c r="C13" s="306"/>
      <c r="D13" s="307"/>
      <c r="E13" s="26" t="s">
        <v>25</v>
      </c>
      <c r="F13" s="27">
        <f t="shared" ref="F13:M13" si="1">IFERROR($C11*F11,0)</f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8">
        <f>SUM(F13:M13)</f>
        <v>0</v>
      </c>
      <c r="O13" s="47"/>
    </row>
    <row r="14" spans="1:16" ht="15" customHeight="1" x14ac:dyDescent="0.35">
      <c r="A14" s="300">
        <v>83</v>
      </c>
      <c r="B14" s="301" t="e">
        <f>VLOOKUP(A14,#REF!,4,FALSE)</f>
        <v>#REF!</v>
      </c>
      <c r="C14" s="304" t="e">
        <f>VLOOKUP(A14,#REF!,9,FALSE)</f>
        <v>#REF!</v>
      </c>
      <c r="D14" s="307">
        <f>IFERROR(C14/$C$44,0)</f>
        <v>0</v>
      </c>
      <c r="E14" s="17" t="s">
        <v>23</v>
      </c>
      <c r="F14" s="18">
        <v>0.5</v>
      </c>
      <c r="G14" s="19">
        <v>0.5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f>SUM(F14:M14)</f>
        <v>1</v>
      </c>
      <c r="O14" s="47"/>
      <c r="P14" s="29"/>
    </row>
    <row r="15" spans="1:16" ht="15" customHeight="1" x14ac:dyDescent="0.35">
      <c r="A15" s="300"/>
      <c r="B15" s="302"/>
      <c r="C15" s="305"/>
      <c r="D15" s="307"/>
      <c r="E15" s="21"/>
      <c r="F15" s="22"/>
      <c r="G15" s="23"/>
      <c r="H15" s="23"/>
      <c r="I15" s="23"/>
      <c r="J15" s="23"/>
      <c r="K15" s="23"/>
      <c r="L15" s="23"/>
      <c r="M15" s="23"/>
      <c r="N15" s="24"/>
      <c r="O15" s="47"/>
    </row>
    <row r="16" spans="1:16" ht="15" customHeight="1" x14ac:dyDescent="0.35">
      <c r="A16" s="300"/>
      <c r="B16" s="303"/>
      <c r="C16" s="306"/>
      <c r="D16" s="307"/>
      <c r="E16" s="26" t="s">
        <v>25</v>
      </c>
      <c r="F16" s="27">
        <f t="shared" ref="F16:M16" si="2">IFERROR($C14*F14,0)</f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8">
        <f>SUM(F16:M16)</f>
        <v>0</v>
      </c>
      <c r="O16" s="47"/>
    </row>
    <row r="17" spans="1:15" ht="15" customHeight="1" x14ac:dyDescent="0.35">
      <c r="A17" s="300">
        <v>84</v>
      </c>
      <c r="B17" s="301" t="e">
        <f>VLOOKUP(A17,#REF!,4,FALSE)</f>
        <v>#REF!</v>
      </c>
      <c r="C17" s="304" t="e">
        <f>VLOOKUP(A17,#REF!,9,FALSE)</f>
        <v>#REF!</v>
      </c>
      <c r="D17" s="307">
        <f>IFERROR(C17/$C$44,0)</f>
        <v>0</v>
      </c>
      <c r="E17" s="17" t="s">
        <v>23</v>
      </c>
      <c r="F17" s="18">
        <v>0</v>
      </c>
      <c r="G17" s="19">
        <v>0.4</v>
      </c>
      <c r="H17" s="19">
        <v>0.6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f>SUM(F17:M17)</f>
        <v>1</v>
      </c>
      <c r="O17" s="47"/>
    </row>
    <row r="18" spans="1:15" ht="15" customHeight="1" x14ac:dyDescent="0.35">
      <c r="A18" s="300"/>
      <c r="B18" s="302"/>
      <c r="C18" s="305"/>
      <c r="D18" s="307"/>
      <c r="E18" s="21"/>
      <c r="F18" s="22"/>
      <c r="G18" s="23"/>
      <c r="H18" s="23"/>
      <c r="I18" s="23"/>
      <c r="J18" s="23"/>
      <c r="K18" s="23"/>
      <c r="L18" s="23"/>
      <c r="M18" s="23"/>
      <c r="N18" s="24"/>
      <c r="O18" s="47"/>
    </row>
    <row r="19" spans="1:15" ht="15" customHeight="1" x14ac:dyDescent="0.35">
      <c r="A19" s="300"/>
      <c r="B19" s="303"/>
      <c r="C19" s="306"/>
      <c r="D19" s="307"/>
      <c r="E19" s="26" t="s">
        <v>25</v>
      </c>
      <c r="F19" s="27">
        <f t="shared" ref="F19:M19" si="3">IFERROR($C17*F17,0)</f>
        <v>0</v>
      </c>
      <c r="G19" s="27">
        <f t="shared" si="3"/>
        <v>0</v>
      </c>
      <c r="H19" s="27">
        <f t="shared" si="3"/>
        <v>0</v>
      </c>
      <c r="I19" s="27">
        <f t="shared" si="3"/>
        <v>0</v>
      </c>
      <c r="J19" s="27">
        <f t="shared" si="3"/>
        <v>0</v>
      </c>
      <c r="K19" s="27">
        <f t="shared" si="3"/>
        <v>0</v>
      </c>
      <c r="L19" s="27">
        <f t="shared" si="3"/>
        <v>0</v>
      </c>
      <c r="M19" s="27">
        <f t="shared" si="3"/>
        <v>0</v>
      </c>
      <c r="N19" s="28">
        <f>SUM(F19:M19)</f>
        <v>0</v>
      </c>
      <c r="O19" s="47"/>
    </row>
    <row r="20" spans="1:15" ht="15" customHeight="1" x14ac:dyDescent="0.35">
      <c r="A20" s="300">
        <v>85</v>
      </c>
      <c r="B20" s="301" t="e">
        <f>VLOOKUP(A20,#REF!,4,FALSE)</f>
        <v>#REF!</v>
      </c>
      <c r="C20" s="304" t="e">
        <f>VLOOKUP(A20,#REF!,9,FALSE)</f>
        <v>#REF!</v>
      </c>
      <c r="D20" s="307">
        <f>IFERROR(C20/$C$44,0)</f>
        <v>0</v>
      </c>
      <c r="E20" s="17" t="s">
        <v>23</v>
      </c>
      <c r="F20" s="18">
        <v>0</v>
      </c>
      <c r="G20" s="19">
        <v>0</v>
      </c>
      <c r="H20" s="19">
        <v>0.3</v>
      </c>
      <c r="I20" s="19">
        <v>0.3</v>
      </c>
      <c r="J20" s="19">
        <v>0.4</v>
      </c>
      <c r="K20" s="19">
        <v>0</v>
      </c>
      <c r="L20" s="19">
        <v>0</v>
      </c>
      <c r="M20" s="19">
        <v>0</v>
      </c>
      <c r="N20" s="20">
        <f>SUM(F20:M20)</f>
        <v>1</v>
      </c>
      <c r="O20" s="47"/>
    </row>
    <row r="21" spans="1:15" ht="15" customHeight="1" x14ac:dyDescent="0.35">
      <c r="A21" s="300"/>
      <c r="B21" s="302"/>
      <c r="C21" s="305"/>
      <c r="D21" s="307"/>
      <c r="E21" s="21"/>
      <c r="F21" s="22"/>
      <c r="G21" s="23"/>
      <c r="H21" s="23"/>
      <c r="I21" s="23"/>
      <c r="J21" s="23"/>
      <c r="K21" s="23"/>
      <c r="L21" s="23"/>
      <c r="M21" s="23"/>
      <c r="N21" s="24"/>
      <c r="O21" s="47"/>
    </row>
    <row r="22" spans="1:15" ht="15" customHeight="1" x14ac:dyDescent="0.35">
      <c r="A22" s="300"/>
      <c r="B22" s="303"/>
      <c r="C22" s="306"/>
      <c r="D22" s="307"/>
      <c r="E22" s="26" t="s">
        <v>25</v>
      </c>
      <c r="F22" s="27">
        <f t="shared" ref="F22:M22" si="4">IFERROR($C20*F20,0)</f>
        <v>0</v>
      </c>
      <c r="G22" s="27">
        <f t="shared" si="4"/>
        <v>0</v>
      </c>
      <c r="H22" s="27">
        <f t="shared" si="4"/>
        <v>0</v>
      </c>
      <c r="I22" s="27">
        <f t="shared" si="4"/>
        <v>0</v>
      </c>
      <c r="J22" s="27">
        <f t="shared" si="4"/>
        <v>0</v>
      </c>
      <c r="K22" s="27">
        <f t="shared" si="4"/>
        <v>0</v>
      </c>
      <c r="L22" s="27">
        <f t="shared" si="4"/>
        <v>0</v>
      </c>
      <c r="M22" s="27">
        <f t="shared" si="4"/>
        <v>0</v>
      </c>
      <c r="N22" s="28">
        <f>SUM(F22:M22)</f>
        <v>0</v>
      </c>
      <c r="O22" s="47"/>
    </row>
    <row r="23" spans="1:15" ht="15" customHeight="1" x14ac:dyDescent="0.35">
      <c r="A23" s="300">
        <v>86</v>
      </c>
      <c r="B23" s="301" t="e">
        <f>VLOOKUP(A23,#REF!,4,FALSE)</f>
        <v>#REF!</v>
      </c>
      <c r="C23" s="304" t="e">
        <f>VLOOKUP(A23,#REF!,9,FALSE)</f>
        <v>#REF!</v>
      </c>
      <c r="D23" s="307">
        <f>IFERROR(C23/$C$44,0)</f>
        <v>0</v>
      </c>
      <c r="E23" s="17" t="s">
        <v>23</v>
      </c>
      <c r="F23" s="18">
        <v>0</v>
      </c>
      <c r="G23" s="19">
        <v>0</v>
      </c>
      <c r="H23" s="19">
        <v>0</v>
      </c>
      <c r="I23" s="19">
        <v>0.2</v>
      </c>
      <c r="J23" s="19">
        <v>0.2</v>
      </c>
      <c r="K23" s="19">
        <v>0.2</v>
      </c>
      <c r="L23" s="19">
        <v>0.2</v>
      </c>
      <c r="M23" s="19">
        <v>0.2</v>
      </c>
      <c r="N23" s="20">
        <f>SUM(F23:M23)</f>
        <v>1</v>
      </c>
      <c r="O23" s="47"/>
    </row>
    <row r="24" spans="1:15" ht="15" customHeight="1" x14ac:dyDescent="0.35">
      <c r="A24" s="300"/>
      <c r="B24" s="302"/>
      <c r="C24" s="305"/>
      <c r="D24" s="307"/>
      <c r="E24" s="21"/>
      <c r="F24" s="22"/>
      <c r="G24" s="23"/>
      <c r="H24" s="23"/>
      <c r="I24" s="23"/>
      <c r="J24" s="23"/>
      <c r="K24" s="23"/>
      <c r="L24" s="23"/>
      <c r="M24" s="23"/>
      <c r="N24" s="24"/>
      <c r="O24" s="47"/>
    </row>
    <row r="25" spans="1:15" ht="15" customHeight="1" x14ac:dyDescent="0.35">
      <c r="A25" s="300"/>
      <c r="B25" s="303"/>
      <c r="C25" s="306"/>
      <c r="D25" s="307"/>
      <c r="E25" s="26" t="s">
        <v>25</v>
      </c>
      <c r="F25" s="27">
        <f t="shared" ref="F25:M25" si="5">IFERROR($C23*F23,0)</f>
        <v>0</v>
      </c>
      <c r="G25" s="27">
        <f t="shared" si="5"/>
        <v>0</v>
      </c>
      <c r="H25" s="27">
        <f t="shared" si="5"/>
        <v>0</v>
      </c>
      <c r="I25" s="27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8">
        <f>SUM(F25:M25)</f>
        <v>0</v>
      </c>
      <c r="O25" s="47"/>
    </row>
    <row r="26" spans="1:15" ht="15" customHeight="1" x14ac:dyDescent="0.35">
      <c r="A26" s="300">
        <v>87</v>
      </c>
      <c r="B26" s="301" t="e">
        <f>VLOOKUP(A26,#REF!,4,FALSE)</f>
        <v>#REF!</v>
      </c>
      <c r="C26" s="304" t="e">
        <f>VLOOKUP(A26,#REF!,9,FALSE)</f>
        <v>#REF!</v>
      </c>
      <c r="D26" s="307">
        <f>IFERROR(C26/$C$44,0)</f>
        <v>0</v>
      </c>
      <c r="E26" s="17" t="s">
        <v>23</v>
      </c>
      <c r="F26" s="18">
        <v>0</v>
      </c>
      <c r="G26" s="19">
        <v>1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>
        <f>SUM(F26:M26)</f>
        <v>1</v>
      </c>
      <c r="O26" s="47"/>
    </row>
    <row r="27" spans="1:15" ht="15" customHeight="1" x14ac:dyDescent="0.35">
      <c r="A27" s="300"/>
      <c r="B27" s="302"/>
      <c r="C27" s="305"/>
      <c r="D27" s="307"/>
      <c r="E27" s="21"/>
      <c r="F27" s="22"/>
      <c r="G27" s="23"/>
      <c r="H27" s="23"/>
      <c r="I27" s="23"/>
      <c r="J27" s="23"/>
      <c r="K27" s="23"/>
      <c r="L27" s="23"/>
      <c r="M27" s="23"/>
      <c r="N27" s="24"/>
      <c r="O27" s="47"/>
    </row>
    <row r="28" spans="1:15" ht="15" customHeight="1" x14ac:dyDescent="0.35">
      <c r="A28" s="300"/>
      <c r="B28" s="303"/>
      <c r="C28" s="306"/>
      <c r="D28" s="307"/>
      <c r="E28" s="26" t="s">
        <v>25</v>
      </c>
      <c r="F28" s="27">
        <f t="shared" ref="F28:M28" si="6">IFERROR($C26*F26,0)</f>
        <v>0</v>
      </c>
      <c r="G28" s="27">
        <f t="shared" si="6"/>
        <v>0</v>
      </c>
      <c r="H28" s="27">
        <f t="shared" si="6"/>
        <v>0</v>
      </c>
      <c r="I28" s="27">
        <f t="shared" si="6"/>
        <v>0</v>
      </c>
      <c r="J28" s="27">
        <f t="shared" si="6"/>
        <v>0</v>
      </c>
      <c r="K28" s="27">
        <f t="shared" si="6"/>
        <v>0</v>
      </c>
      <c r="L28" s="27">
        <f t="shared" si="6"/>
        <v>0</v>
      </c>
      <c r="M28" s="27">
        <f t="shared" si="6"/>
        <v>0</v>
      </c>
      <c r="N28" s="28">
        <f>SUM(F28:M28)</f>
        <v>0</v>
      </c>
      <c r="O28" s="47"/>
    </row>
    <row r="29" spans="1:15" ht="15" customHeight="1" x14ac:dyDescent="0.35">
      <c r="A29" s="300">
        <v>88</v>
      </c>
      <c r="B29" s="301" t="e">
        <f>VLOOKUP(A29,#REF!,4,FALSE)</f>
        <v>#REF!</v>
      </c>
      <c r="C29" s="304" t="e">
        <f>VLOOKUP(A29,#REF!,9,FALSE)</f>
        <v>#REF!</v>
      </c>
      <c r="D29" s="307">
        <f>IFERROR(C29/$C$44,0)</f>
        <v>0</v>
      </c>
      <c r="E29" s="17" t="s">
        <v>23</v>
      </c>
      <c r="F29" s="18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0.5</v>
      </c>
      <c r="M29" s="19">
        <v>0.5</v>
      </c>
      <c r="N29" s="20">
        <f>SUM(F29:M29)</f>
        <v>1</v>
      </c>
      <c r="O29" s="47"/>
    </row>
    <row r="30" spans="1:15" ht="15" customHeight="1" x14ac:dyDescent="0.35">
      <c r="A30" s="300"/>
      <c r="B30" s="302"/>
      <c r="C30" s="305"/>
      <c r="D30" s="307"/>
      <c r="E30" s="21"/>
      <c r="F30" s="22"/>
      <c r="G30" s="23"/>
      <c r="H30" s="23"/>
      <c r="I30" s="23"/>
      <c r="J30" s="23"/>
      <c r="K30" s="23"/>
      <c r="L30" s="23"/>
      <c r="M30" s="23"/>
      <c r="N30" s="24"/>
      <c r="O30" s="47"/>
    </row>
    <row r="31" spans="1:15" ht="15" customHeight="1" x14ac:dyDescent="0.35">
      <c r="A31" s="300"/>
      <c r="B31" s="303"/>
      <c r="C31" s="306"/>
      <c r="D31" s="307"/>
      <c r="E31" s="26" t="s">
        <v>25</v>
      </c>
      <c r="F31" s="27">
        <f t="shared" ref="F31:M31" si="7">IFERROR($C29*F29,0)</f>
        <v>0</v>
      </c>
      <c r="G31" s="27">
        <f t="shared" si="7"/>
        <v>0</v>
      </c>
      <c r="H31" s="27">
        <f t="shared" si="7"/>
        <v>0</v>
      </c>
      <c r="I31" s="27">
        <f t="shared" si="7"/>
        <v>0</v>
      </c>
      <c r="J31" s="27">
        <f t="shared" si="7"/>
        <v>0</v>
      </c>
      <c r="K31" s="27">
        <f t="shared" si="7"/>
        <v>0</v>
      </c>
      <c r="L31" s="27">
        <f t="shared" si="7"/>
        <v>0</v>
      </c>
      <c r="M31" s="27">
        <f t="shared" si="7"/>
        <v>0</v>
      </c>
      <c r="N31" s="28">
        <f>SUM(F31:M31)</f>
        <v>0</v>
      </c>
      <c r="O31" s="47"/>
    </row>
    <row r="32" spans="1:15" ht="15" customHeight="1" x14ac:dyDescent="0.35">
      <c r="A32" s="300">
        <v>89</v>
      </c>
      <c r="B32" s="301" t="e">
        <f>VLOOKUP(A32,#REF!,4,FALSE)</f>
        <v>#REF!</v>
      </c>
      <c r="C32" s="304" t="e">
        <f>VLOOKUP(A32,#REF!,9,FALSE)</f>
        <v>#REF!</v>
      </c>
      <c r="D32" s="307">
        <f>IFERROR(C32/$C$44,0)</f>
        <v>0</v>
      </c>
      <c r="E32" s="17" t="s">
        <v>23</v>
      </c>
      <c r="F32" s="18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0.25</v>
      </c>
      <c r="L32" s="19">
        <v>0.25</v>
      </c>
      <c r="M32" s="19">
        <v>0.5</v>
      </c>
      <c r="N32" s="20">
        <f>SUM(F32:M32)</f>
        <v>1</v>
      </c>
      <c r="O32" s="47"/>
    </row>
    <row r="33" spans="1:15" ht="15" customHeight="1" x14ac:dyDescent="0.35">
      <c r="A33" s="300"/>
      <c r="B33" s="302"/>
      <c r="C33" s="305"/>
      <c r="D33" s="307"/>
      <c r="E33" s="21"/>
      <c r="F33" s="22"/>
      <c r="G33" s="23"/>
      <c r="H33" s="23"/>
      <c r="I33" s="23"/>
      <c r="J33" s="23"/>
      <c r="K33" s="23"/>
      <c r="L33" s="23"/>
      <c r="M33" s="23"/>
      <c r="N33" s="24"/>
      <c r="O33" s="47"/>
    </row>
    <row r="34" spans="1:15" ht="15" customHeight="1" x14ac:dyDescent="0.35">
      <c r="A34" s="300"/>
      <c r="B34" s="303"/>
      <c r="C34" s="306"/>
      <c r="D34" s="307"/>
      <c r="E34" s="26" t="s">
        <v>25</v>
      </c>
      <c r="F34" s="27">
        <f t="shared" ref="F34:M34" si="8">IFERROR($C32*F32,0)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8">
        <f>SUM(F34:M34)</f>
        <v>0</v>
      </c>
      <c r="O34" s="47"/>
    </row>
    <row r="35" spans="1:15" ht="15" customHeight="1" x14ac:dyDescent="0.35">
      <c r="A35" s="300">
        <v>90</v>
      </c>
      <c r="B35" s="301" t="e">
        <f>VLOOKUP(A35,#REF!,4,FALSE)</f>
        <v>#REF!</v>
      </c>
      <c r="C35" s="304" t="e">
        <f>VLOOKUP(A35,#REF!,9,FALSE)</f>
        <v>#REF!</v>
      </c>
      <c r="D35" s="307">
        <f>IFERROR(C35/$C$44,0)</f>
        <v>0</v>
      </c>
      <c r="E35" s="17" t="s">
        <v>23</v>
      </c>
      <c r="F35" s="18">
        <v>0</v>
      </c>
      <c r="G35" s="19">
        <v>0</v>
      </c>
      <c r="H35" s="19">
        <v>0</v>
      </c>
      <c r="I35" s="19">
        <v>0</v>
      </c>
      <c r="J35" s="19">
        <v>0.6</v>
      </c>
      <c r="K35" s="19">
        <v>0.2</v>
      </c>
      <c r="L35" s="19">
        <v>0.2</v>
      </c>
      <c r="M35" s="19">
        <v>0</v>
      </c>
      <c r="N35" s="20">
        <f>SUM(F35:M35)</f>
        <v>1</v>
      </c>
      <c r="O35" s="47"/>
    </row>
    <row r="36" spans="1:15" ht="15" customHeight="1" x14ac:dyDescent="0.35">
      <c r="A36" s="300"/>
      <c r="B36" s="302"/>
      <c r="C36" s="305"/>
      <c r="D36" s="307"/>
      <c r="E36" s="21"/>
      <c r="F36" s="22"/>
      <c r="G36" s="23"/>
      <c r="H36" s="23"/>
      <c r="I36" s="23"/>
      <c r="J36" s="23"/>
      <c r="K36" s="23"/>
      <c r="L36" s="23"/>
      <c r="M36" s="23"/>
      <c r="N36" s="24"/>
      <c r="O36" s="47"/>
    </row>
    <row r="37" spans="1:15" ht="15" customHeight="1" x14ac:dyDescent="0.35">
      <c r="A37" s="300"/>
      <c r="B37" s="303"/>
      <c r="C37" s="306"/>
      <c r="D37" s="307"/>
      <c r="E37" s="26" t="s">
        <v>25</v>
      </c>
      <c r="F37" s="27">
        <f t="shared" ref="F37:M37" si="9">IFERROR($C35*F35,0)</f>
        <v>0</v>
      </c>
      <c r="G37" s="27">
        <f t="shared" si="9"/>
        <v>0</v>
      </c>
      <c r="H37" s="27">
        <f t="shared" si="9"/>
        <v>0</v>
      </c>
      <c r="I37" s="27">
        <f t="shared" si="9"/>
        <v>0</v>
      </c>
      <c r="J37" s="27">
        <f t="shared" si="9"/>
        <v>0</v>
      </c>
      <c r="K37" s="27">
        <f t="shared" si="9"/>
        <v>0</v>
      </c>
      <c r="L37" s="27">
        <f t="shared" si="9"/>
        <v>0</v>
      </c>
      <c r="M37" s="27">
        <f t="shared" si="9"/>
        <v>0</v>
      </c>
      <c r="N37" s="28">
        <f>SUM(F37:M37)</f>
        <v>0</v>
      </c>
      <c r="O37" s="47"/>
    </row>
    <row r="38" spans="1:15" ht="15" customHeight="1" x14ac:dyDescent="0.35">
      <c r="A38" s="300">
        <v>91</v>
      </c>
      <c r="B38" s="301" t="e">
        <f>VLOOKUP(A38,#REF!,4,FALSE)</f>
        <v>#REF!</v>
      </c>
      <c r="C38" s="304" t="e">
        <f>VLOOKUP(A38,#REF!,9,FALSE)</f>
        <v>#REF!</v>
      </c>
      <c r="D38" s="307">
        <f>IFERROR(C38/$C$44,0)</f>
        <v>0</v>
      </c>
      <c r="E38" s="17" t="s">
        <v>23</v>
      </c>
      <c r="F38" s="18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0.2</v>
      </c>
      <c r="L38" s="19">
        <v>0.4</v>
      </c>
      <c r="M38" s="19">
        <v>0.4</v>
      </c>
      <c r="N38" s="20">
        <f>SUM(F38:M38)</f>
        <v>1</v>
      </c>
      <c r="O38" s="47"/>
    </row>
    <row r="39" spans="1:15" ht="15" customHeight="1" x14ac:dyDescent="0.35">
      <c r="A39" s="300"/>
      <c r="B39" s="302"/>
      <c r="C39" s="305"/>
      <c r="D39" s="307"/>
      <c r="E39" s="21"/>
      <c r="F39" s="22"/>
      <c r="G39" s="23"/>
      <c r="H39" s="23"/>
      <c r="I39" s="23"/>
      <c r="J39" s="23"/>
      <c r="K39" s="23"/>
      <c r="L39" s="23"/>
      <c r="M39" s="23"/>
      <c r="N39" s="24"/>
      <c r="O39" s="47"/>
    </row>
    <row r="40" spans="1:15" ht="15" customHeight="1" x14ac:dyDescent="0.35">
      <c r="A40" s="300"/>
      <c r="B40" s="303"/>
      <c r="C40" s="306"/>
      <c r="D40" s="307"/>
      <c r="E40" s="26" t="s">
        <v>25</v>
      </c>
      <c r="F40" s="27">
        <f t="shared" ref="F40:M40" si="10">IFERROR($C38*F38,0)</f>
        <v>0</v>
      </c>
      <c r="G40" s="27">
        <f t="shared" si="10"/>
        <v>0</v>
      </c>
      <c r="H40" s="27">
        <f t="shared" si="10"/>
        <v>0</v>
      </c>
      <c r="I40" s="27">
        <f t="shared" si="10"/>
        <v>0</v>
      </c>
      <c r="J40" s="27">
        <f t="shared" si="10"/>
        <v>0</v>
      </c>
      <c r="K40" s="27">
        <f t="shared" si="10"/>
        <v>0</v>
      </c>
      <c r="L40" s="27">
        <f t="shared" si="10"/>
        <v>0</v>
      </c>
      <c r="M40" s="27">
        <f t="shared" si="10"/>
        <v>0</v>
      </c>
      <c r="N40" s="28">
        <f>SUM(F40:M40)</f>
        <v>0</v>
      </c>
      <c r="O40" s="47"/>
    </row>
    <row r="41" spans="1:15" ht="15" customHeight="1" x14ac:dyDescent="0.35">
      <c r="A41" s="300">
        <v>92</v>
      </c>
      <c r="B41" s="301" t="e">
        <f>VLOOKUP(A41,#REF!,4,FALSE)</f>
        <v>#REF!</v>
      </c>
      <c r="C41" s="304" t="e">
        <f>VLOOKUP(A41,#REF!,9,FALSE)</f>
        <v>#REF!</v>
      </c>
      <c r="D41" s="307">
        <f>IFERROR(C41/$C$44,0)</f>
        <v>0</v>
      </c>
      <c r="E41" s="17" t="s">
        <v>23</v>
      </c>
      <c r="F41" s="18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20">
        <f>SUM(F41:M41)</f>
        <v>1</v>
      </c>
      <c r="O41" s="47"/>
    </row>
    <row r="42" spans="1:15" ht="15" customHeight="1" x14ac:dyDescent="0.35">
      <c r="A42" s="300"/>
      <c r="B42" s="302"/>
      <c r="C42" s="305"/>
      <c r="D42" s="307"/>
      <c r="E42" s="21"/>
      <c r="F42" s="23"/>
      <c r="G42" s="23"/>
      <c r="H42" s="23"/>
      <c r="I42" s="23"/>
      <c r="J42" s="23"/>
      <c r="K42" s="23"/>
      <c r="L42" s="23"/>
      <c r="M42" s="23"/>
      <c r="N42" s="24"/>
      <c r="O42" s="47"/>
    </row>
    <row r="43" spans="1:15" ht="15" customHeight="1" x14ac:dyDescent="0.35">
      <c r="A43" s="300"/>
      <c r="B43" s="303"/>
      <c r="C43" s="306"/>
      <c r="D43" s="307"/>
      <c r="E43" s="26" t="s">
        <v>25</v>
      </c>
      <c r="F43" s="27">
        <f t="shared" ref="F43:M43" si="11">IFERROR($C41*F41,0)</f>
        <v>0</v>
      </c>
      <c r="G43" s="27">
        <f t="shared" si="11"/>
        <v>0</v>
      </c>
      <c r="H43" s="27">
        <f t="shared" si="11"/>
        <v>0</v>
      </c>
      <c r="I43" s="27">
        <f t="shared" si="11"/>
        <v>0</v>
      </c>
      <c r="J43" s="27">
        <f t="shared" si="11"/>
        <v>0</v>
      </c>
      <c r="K43" s="27">
        <f t="shared" si="11"/>
        <v>0</v>
      </c>
      <c r="L43" s="27">
        <f t="shared" si="11"/>
        <v>0</v>
      </c>
      <c r="M43" s="27">
        <f t="shared" si="11"/>
        <v>0</v>
      </c>
      <c r="N43" s="28">
        <f>SUM(F43:M43)</f>
        <v>0</v>
      </c>
      <c r="O43" s="47"/>
    </row>
    <row r="44" spans="1:15" x14ac:dyDescent="0.35">
      <c r="A44" s="34"/>
      <c r="B44" s="35" t="s">
        <v>26</v>
      </c>
      <c r="C44" s="36" t="e">
        <f>SUM(C8:C43)</f>
        <v>#REF!</v>
      </c>
      <c r="D44" s="37"/>
      <c r="E44" s="318"/>
      <c r="F44" s="38">
        <f t="shared" ref="F44:M44" si="12">SUMIF($E$8:$E$43,"R$",F8:F43)</f>
        <v>0</v>
      </c>
      <c r="G44" s="38">
        <f t="shared" si="12"/>
        <v>0</v>
      </c>
      <c r="H44" s="38">
        <f t="shared" si="12"/>
        <v>0</v>
      </c>
      <c r="I44" s="38">
        <f t="shared" si="12"/>
        <v>0</v>
      </c>
      <c r="J44" s="38">
        <f t="shared" si="12"/>
        <v>0</v>
      </c>
      <c r="K44" s="38">
        <f t="shared" si="12"/>
        <v>0</v>
      </c>
      <c r="L44" s="38">
        <f t="shared" si="12"/>
        <v>0</v>
      </c>
      <c r="M44" s="38">
        <f t="shared" si="12"/>
        <v>0</v>
      </c>
      <c r="N44" s="36">
        <f>SUM(F44:M44)</f>
        <v>0</v>
      </c>
      <c r="O44" s="47"/>
    </row>
    <row r="45" spans="1:15" x14ac:dyDescent="0.35">
      <c r="A45" s="34"/>
      <c r="B45" s="35" t="s">
        <v>27</v>
      </c>
      <c r="C45" s="39"/>
      <c r="D45" s="40">
        <f>SUM(D8:D43)</f>
        <v>0</v>
      </c>
      <c r="E45" s="318"/>
      <c r="F45" s="41">
        <f>IFERROR(F44/$C$44,0)</f>
        <v>0</v>
      </c>
      <c r="G45" s="41">
        <f t="shared" ref="G45:M45" si="13">IFERROR(G44/$C$44,0)</f>
        <v>0</v>
      </c>
      <c r="H45" s="41">
        <f t="shared" si="13"/>
        <v>0</v>
      </c>
      <c r="I45" s="41">
        <f t="shared" si="13"/>
        <v>0</v>
      </c>
      <c r="J45" s="41">
        <f t="shared" si="13"/>
        <v>0</v>
      </c>
      <c r="K45" s="41">
        <f t="shared" si="13"/>
        <v>0</v>
      </c>
      <c r="L45" s="41">
        <f t="shared" si="13"/>
        <v>0</v>
      </c>
      <c r="M45" s="41">
        <f t="shared" si="13"/>
        <v>0</v>
      </c>
      <c r="N45" s="41">
        <f>SUM(F45:M45)</f>
        <v>0</v>
      </c>
      <c r="O45" s="47"/>
    </row>
    <row r="46" spans="1:15" x14ac:dyDescent="0.35">
      <c r="A46" s="34"/>
      <c r="B46" s="35" t="s">
        <v>28</v>
      </c>
      <c r="C46" s="36" t="e">
        <f>C44</f>
        <v>#REF!</v>
      </c>
      <c r="D46" s="42"/>
      <c r="E46" s="318"/>
      <c r="F46" s="36">
        <f>F44</f>
        <v>0</v>
      </c>
      <c r="G46" s="36">
        <f>F46+G44</f>
        <v>0</v>
      </c>
      <c r="H46" s="36">
        <f t="shared" ref="H46:M47" si="14">G46+H44</f>
        <v>0</v>
      </c>
      <c r="I46" s="36">
        <f t="shared" si="14"/>
        <v>0</v>
      </c>
      <c r="J46" s="36">
        <f t="shared" si="14"/>
        <v>0</v>
      </c>
      <c r="K46" s="36">
        <f t="shared" si="14"/>
        <v>0</v>
      </c>
      <c r="L46" s="36">
        <f t="shared" si="14"/>
        <v>0</v>
      </c>
      <c r="M46" s="36">
        <f t="shared" si="14"/>
        <v>0</v>
      </c>
      <c r="N46" s="43"/>
    </row>
    <row r="47" spans="1:15" x14ac:dyDescent="0.35">
      <c r="A47" s="34"/>
      <c r="B47" s="35" t="s">
        <v>29</v>
      </c>
      <c r="C47" s="39"/>
      <c r="D47" s="44">
        <f>D45</f>
        <v>0</v>
      </c>
      <c r="E47" s="318"/>
      <c r="F47" s="41">
        <f>F45</f>
        <v>0</v>
      </c>
      <c r="G47" s="41">
        <f>F47+G45</f>
        <v>0</v>
      </c>
      <c r="H47" s="41">
        <f t="shared" si="14"/>
        <v>0</v>
      </c>
      <c r="I47" s="41">
        <f t="shared" si="14"/>
        <v>0</v>
      </c>
      <c r="J47" s="41">
        <f t="shared" si="14"/>
        <v>0</v>
      </c>
      <c r="K47" s="41">
        <f t="shared" si="14"/>
        <v>0</v>
      </c>
      <c r="L47" s="41">
        <f t="shared" si="14"/>
        <v>0</v>
      </c>
      <c r="M47" s="41">
        <f t="shared" si="14"/>
        <v>0</v>
      </c>
      <c r="N47" s="45"/>
    </row>
    <row r="48" spans="1:15" x14ac:dyDescent="0.35"/>
    <row r="49" spans="2:16" x14ac:dyDescent="0.35"/>
    <row r="50" spans="2:16" ht="15" hidden="1" customHeight="1" x14ac:dyDescent="0.35"/>
    <row r="51" spans="2:16" ht="15" hidden="1" customHeight="1" x14ac:dyDescent="0.35"/>
    <row r="52" spans="2:16" s="46" customFormat="1" ht="15" hidden="1" customHeight="1" x14ac:dyDescent="0.35">
      <c r="B52" s="14"/>
      <c r="C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s="46" customFormat="1" ht="15" hidden="1" customHeight="1" x14ac:dyDescent="0.35">
      <c r="B53" s="14"/>
      <c r="C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 s="46" customFormat="1" ht="15" hidden="1" customHeight="1" x14ac:dyDescent="0.35">
      <c r="B54" s="14"/>
      <c r="C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s="46" customFormat="1" ht="15" hidden="1" customHeight="1" x14ac:dyDescent="0.35">
      <c r="B55" s="14"/>
      <c r="C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s="46" customFormat="1" ht="15" hidden="1" customHeight="1" x14ac:dyDescent="0.35">
      <c r="B56" s="14"/>
      <c r="C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s="46" customFormat="1" ht="15" hidden="1" customHeight="1" x14ac:dyDescent="0.35">
      <c r="B57" s="14"/>
      <c r="C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 s="46" customFormat="1" ht="15" hidden="1" customHeight="1" x14ac:dyDescent="0.35">
      <c r="B58" s="14"/>
      <c r="C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 s="46" customFormat="1" ht="15" hidden="1" customHeight="1" x14ac:dyDescent="0.35">
      <c r="B59" s="14"/>
      <c r="C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2:16" s="46" customFormat="1" ht="15" hidden="1" customHeight="1" x14ac:dyDescent="0.35">
      <c r="B60" s="14"/>
      <c r="C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2:16" s="46" customFormat="1" ht="15" hidden="1" customHeight="1" x14ac:dyDescent="0.35">
      <c r="B61" s="14"/>
      <c r="C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2:16" s="46" customFormat="1" ht="15" hidden="1" customHeight="1" x14ac:dyDescent="0.35">
      <c r="B62" s="14"/>
      <c r="C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2:16" s="46" customFormat="1" ht="15" hidden="1" customHeight="1" x14ac:dyDescent="0.35">
      <c r="B63" s="14"/>
      <c r="C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2:16" s="46" customFormat="1" ht="15" hidden="1" customHeight="1" x14ac:dyDescent="0.35">
      <c r="B64" s="14"/>
      <c r="C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2:16" s="46" customFormat="1" ht="15" hidden="1" customHeight="1" x14ac:dyDescent="0.35">
      <c r="B65" s="14"/>
      <c r="C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s="46" customFormat="1" ht="15" hidden="1" customHeight="1" x14ac:dyDescent="0.35">
      <c r="B66" s="14"/>
      <c r="C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s="46" customFormat="1" ht="15" hidden="1" customHeight="1" x14ac:dyDescent="0.35">
      <c r="B67" s="14"/>
      <c r="C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6" s="46" customFormat="1" ht="15.65" hidden="1" customHeight="1" x14ac:dyDescent="0.35">
      <c r="B68" s="14"/>
      <c r="C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s="46" customFormat="1" ht="15.65" hidden="1" customHeight="1" x14ac:dyDescent="0.35">
      <c r="B69" s="14"/>
      <c r="C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s="46" customFormat="1" ht="15.65" hidden="1" customHeight="1" x14ac:dyDescent="0.35">
      <c r="B70" s="14"/>
      <c r="C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s="46" customFormat="1" ht="15.65" hidden="1" customHeight="1" x14ac:dyDescent="0.35">
      <c r="B71" s="14"/>
      <c r="C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2:16" s="46" customFormat="1" ht="15.65" hidden="1" customHeight="1" x14ac:dyDescent="0.35">
      <c r="B72" s="14"/>
      <c r="C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s="46" customFormat="1" ht="15.65" hidden="1" customHeight="1" x14ac:dyDescent="0.35">
      <c r="B73" s="14"/>
      <c r="C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s="46" customFormat="1" ht="15.65" hidden="1" customHeight="1" x14ac:dyDescent="0.35">
      <c r="B74" s="14"/>
      <c r="C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s="46" customFormat="1" ht="15.65" hidden="1" customHeight="1" x14ac:dyDescent="0.35">
      <c r="B75" s="14"/>
      <c r="C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2:16" s="46" customFormat="1" ht="15.65" hidden="1" customHeight="1" x14ac:dyDescent="0.35">
      <c r="B76" s="14"/>
      <c r="C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2:16" s="46" customFormat="1" ht="15.65" hidden="1" customHeight="1" x14ac:dyDescent="0.35">
      <c r="B77" s="14"/>
      <c r="C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2:16" s="46" customFormat="1" ht="15.65" hidden="1" customHeight="1" x14ac:dyDescent="0.35">
      <c r="B78" s="14"/>
      <c r="C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2:16" s="46" customFormat="1" ht="15.65" hidden="1" customHeight="1" x14ac:dyDescent="0.35">
      <c r="B79" s="14"/>
      <c r="C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2:16" s="46" customFormat="1" ht="15.65" hidden="1" customHeight="1" x14ac:dyDescent="0.35">
      <c r="B80" s="14"/>
      <c r="C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2:16" s="46" customFormat="1" ht="15.65" hidden="1" customHeight="1" x14ac:dyDescent="0.35">
      <c r="B81" s="14"/>
      <c r="C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2:16" s="46" customFormat="1" ht="15.65" hidden="1" customHeight="1" x14ac:dyDescent="0.35">
      <c r="B82" s="14"/>
      <c r="C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2:16" s="46" customFormat="1" ht="15.65" hidden="1" customHeight="1" x14ac:dyDescent="0.35">
      <c r="B83" s="14"/>
      <c r="C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2:16" s="46" customFormat="1" ht="15.65" hidden="1" customHeight="1" x14ac:dyDescent="0.35">
      <c r="B84" s="14"/>
      <c r="C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2:16" s="46" customFormat="1" ht="15.65" hidden="1" customHeight="1" x14ac:dyDescent="0.35">
      <c r="B85" s="14"/>
      <c r="C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2:16" s="46" customFormat="1" ht="15.65" hidden="1" customHeight="1" x14ac:dyDescent="0.35">
      <c r="B86" s="14"/>
      <c r="C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2:16" s="46" customFormat="1" ht="15.65" hidden="1" customHeight="1" x14ac:dyDescent="0.35">
      <c r="B87" s="14"/>
      <c r="C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2:16" s="46" customFormat="1" ht="15.65" hidden="1" customHeight="1" x14ac:dyDescent="0.35">
      <c r="B88" s="14"/>
      <c r="C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s="46" customFormat="1" ht="15.65" customHeight="1" x14ac:dyDescent="0.35">
      <c r="B89" s="14"/>
      <c r="C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6" s="46" customFormat="1" ht="0" hidden="1" customHeight="1" x14ac:dyDescent="0.35">
      <c r="B90" s="14"/>
      <c r="C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6" s="46" customFormat="1" ht="0" hidden="1" customHeight="1" x14ac:dyDescent="0.35">
      <c r="B91" s="14"/>
      <c r="C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2:16" s="46" customFormat="1" ht="0" hidden="1" customHeight="1" x14ac:dyDescent="0.35">
      <c r="B92" s="14"/>
      <c r="C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2:16" s="46" customFormat="1" ht="0" hidden="1" customHeight="1" x14ac:dyDescent="0.35">
      <c r="B93" s="14"/>
      <c r="C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2:16" s="46" customFormat="1" ht="0" hidden="1" customHeight="1" x14ac:dyDescent="0.35">
      <c r="B94" s="14"/>
      <c r="C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2:16" s="46" customFormat="1" ht="0" hidden="1" customHeight="1" x14ac:dyDescent="0.35">
      <c r="B95" s="14"/>
      <c r="C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2:16" s="46" customFormat="1" ht="0" hidden="1" customHeight="1" x14ac:dyDescent="0.35">
      <c r="B96" s="14"/>
      <c r="C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2:16" s="46" customFormat="1" ht="0" hidden="1" customHeight="1" x14ac:dyDescent="0.35">
      <c r="B97" s="14"/>
      <c r="C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2:16" s="46" customFormat="1" ht="0" hidden="1" customHeight="1" x14ac:dyDescent="0.35">
      <c r="B98" s="14"/>
      <c r="C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2:16" s="46" customFormat="1" ht="0" hidden="1" customHeight="1" x14ac:dyDescent="0.35">
      <c r="B99" s="14"/>
      <c r="C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2:16" s="46" customFormat="1" ht="0" hidden="1" customHeight="1" x14ac:dyDescent="0.35">
      <c r="B100" s="14"/>
      <c r="C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2:16" s="46" customFormat="1" ht="0" hidden="1" customHeight="1" x14ac:dyDescent="0.35">
      <c r="B101" s="14"/>
      <c r="C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2:16" s="46" customFormat="1" ht="0" hidden="1" customHeight="1" x14ac:dyDescent="0.35">
      <c r="B102" s="14"/>
      <c r="C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2:16" s="46" customFormat="1" ht="0" hidden="1" customHeight="1" x14ac:dyDescent="0.35">
      <c r="B103" s="14"/>
      <c r="C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s="46" customFormat="1" ht="0" hidden="1" customHeight="1" x14ac:dyDescent="0.35">
      <c r="B104" s="14"/>
      <c r="C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s="46" customFormat="1" ht="0" hidden="1" customHeight="1" x14ac:dyDescent="0.35">
      <c r="B105" s="14"/>
      <c r="C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s="46" customFormat="1" ht="0" hidden="1" customHeight="1" x14ac:dyDescent="0.35">
      <c r="B106" s="14"/>
      <c r="C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s="46" customFormat="1" ht="0" hidden="1" customHeight="1" x14ac:dyDescent="0.35">
      <c r="B107" s="14"/>
      <c r="C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</sheetData>
  <mergeCells count="56">
    <mergeCell ref="E44:E47"/>
    <mergeCell ref="A38:A40"/>
    <mergeCell ref="B38:B40"/>
    <mergeCell ref="C38:C40"/>
    <mergeCell ref="D38:D40"/>
    <mergeCell ref="A41:A43"/>
    <mergeCell ref="B41:B43"/>
    <mergeCell ref="C41:C43"/>
    <mergeCell ref="D41:D43"/>
    <mergeCell ref="A32:A34"/>
    <mergeCell ref="B32:B34"/>
    <mergeCell ref="C32:C34"/>
    <mergeCell ref="D32:D34"/>
    <mergeCell ref="A35:A37"/>
    <mergeCell ref="B35:B37"/>
    <mergeCell ref="C35:C37"/>
    <mergeCell ref="D35:D37"/>
    <mergeCell ref="A26:A28"/>
    <mergeCell ref="B26:B28"/>
    <mergeCell ref="C26:C28"/>
    <mergeCell ref="D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N6:N7"/>
    <mergeCell ref="A8:A10"/>
    <mergeCell ref="B8:B10"/>
    <mergeCell ref="C8:C10"/>
    <mergeCell ref="D8:D10"/>
    <mergeCell ref="E6:E7"/>
    <mergeCell ref="F6:M6"/>
    <mergeCell ref="A11:A13"/>
    <mergeCell ref="B11:B13"/>
    <mergeCell ref="C11:C13"/>
    <mergeCell ref="D11:D13"/>
    <mergeCell ref="A6:A7"/>
    <mergeCell ref="B6:B7"/>
    <mergeCell ref="C6:C7"/>
    <mergeCell ref="D6:D7"/>
  </mergeCells>
  <conditionalFormatting sqref="F9:M9 G18:M18 G15:M15 G12:M12 F42:M42">
    <cfRule type="expression" dxfId="16" priority="7">
      <formula>IF(NOT(F8=0),TRUE,FALSE)</formula>
    </cfRule>
  </conditionalFormatting>
  <conditionalFormatting sqref="F42:M42">
    <cfRule type="expression" dxfId="15" priority="6">
      <formula>IF(NOT(F41=0),TRUE,FALSE)</formula>
    </cfRule>
  </conditionalFormatting>
  <conditionalFormatting sqref="F18:M18">
    <cfRule type="expression" dxfId="14" priority="5">
      <formula>IF(NOT(F17=0),TRUE,FALSE)</formula>
    </cfRule>
  </conditionalFormatting>
  <conditionalFormatting sqref="F15:M15">
    <cfRule type="expression" dxfId="13" priority="4">
      <formula>IF(NOT(F14=0),TRUE,FALSE)</formula>
    </cfRule>
  </conditionalFormatting>
  <conditionalFormatting sqref="F12:M12">
    <cfRule type="expression" dxfId="12" priority="3">
      <formula>IF(NOT(F11=0),TRUE,FALSE)</formula>
    </cfRule>
  </conditionalFormatting>
  <conditionalFormatting sqref="G21:M21 G24:M24 G27:M27 G30:M30 G33:M33 G36:M36 G39:M39">
    <cfRule type="expression" dxfId="11" priority="2">
      <formula>IF(NOT(G20=0),TRUE,FALSE)</formula>
    </cfRule>
  </conditionalFormatting>
  <conditionalFormatting sqref="F21:M21 F24:M24 F27:M27 F30:M30 F33:M33 F36:M36 F39:M39">
    <cfRule type="expression" dxfId="10" priority="1">
      <formula>IF(NOT(F20=0),TRUE,FALSE)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/>
  </sheetViews>
  <sheetFormatPr defaultColWidth="9.1796875" defaultRowHeight="15.5" zeroHeight="1" x14ac:dyDescent="0.35"/>
  <cols>
    <col min="1" max="1" width="9.1796875" style="46"/>
    <col min="2" max="2" width="39.26953125" style="14" customWidth="1"/>
    <col min="3" max="3" width="21.26953125" style="14" customWidth="1"/>
    <col min="4" max="4" width="9.26953125" style="46" customWidth="1"/>
    <col min="5" max="5" width="7.1796875" style="14" customWidth="1"/>
    <col min="6" max="6" width="12.7265625" style="14" customWidth="1"/>
    <col min="7" max="7" width="13.81640625" style="14" customWidth="1"/>
    <col min="8" max="8" width="13.81640625" style="14" bestFit="1" customWidth="1"/>
    <col min="9" max="9" width="14.1796875" style="14" bestFit="1" customWidth="1"/>
    <col min="10" max="10" width="14.26953125" style="14" customWidth="1"/>
    <col min="11" max="11" width="14.1796875" style="14" bestFit="1" customWidth="1"/>
    <col min="12" max="12" width="14.7265625" style="14" customWidth="1"/>
    <col min="13" max="13" width="15.54296875" style="14" customWidth="1"/>
    <col min="14" max="14" width="16.453125" style="14" customWidth="1"/>
    <col min="15" max="16384" width="9.1796875" style="14"/>
  </cols>
  <sheetData>
    <row r="1" spans="1:16" s="1" customFormat="1" x14ac:dyDescent="0.35">
      <c r="A1" s="3"/>
      <c r="B1" s="2"/>
      <c r="C1" s="4"/>
      <c r="D1" s="2"/>
      <c r="E1" s="5"/>
      <c r="N1" s="6"/>
    </row>
    <row r="2" spans="1:16" s="1" customFormat="1" x14ac:dyDescent="0.35">
      <c r="A2" s="7" t="s">
        <v>10</v>
      </c>
      <c r="B2" s="2"/>
      <c r="C2" s="4"/>
      <c r="D2" s="2"/>
      <c r="E2" s="5"/>
      <c r="G2" s="8"/>
      <c r="H2" s="8"/>
      <c r="I2" s="8"/>
      <c r="J2" s="8"/>
      <c r="K2" s="8"/>
      <c r="N2" s="6"/>
    </row>
    <row r="3" spans="1:16" s="1" customFormat="1" x14ac:dyDescent="0.35">
      <c r="A3" s="7" t="s">
        <v>11</v>
      </c>
      <c r="B3" s="2"/>
      <c r="C3" s="4"/>
      <c r="D3" s="2"/>
      <c r="E3" s="5"/>
      <c r="G3" s="8"/>
      <c r="H3" s="8"/>
      <c r="I3" s="8"/>
      <c r="J3" s="8"/>
      <c r="K3" s="8"/>
      <c r="N3" s="6"/>
    </row>
    <row r="4" spans="1:16" s="1" customFormat="1" x14ac:dyDescent="0.35">
      <c r="A4" s="3"/>
      <c r="B4" s="2"/>
      <c r="C4" s="4"/>
      <c r="D4" s="2"/>
      <c r="E4" s="5"/>
      <c r="G4" s="9"/>
      <c r="H4" s="9"/>
      <c r="I4" s="9"/>
      <c r="J4" s="9"/>
      <c r="K4" s="9"/>
      <c r="N4" s="6"/>
    </row>
    <row r="5" spans="1:16" ht="18" x14ac:dyDescent="0.4">
      <c r="A5" s="10"/>
      <c r="B5" s="11"/>
      <c r="C5" s="12" t="s">
        <v>21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</row>
    <row r="6" spans="1:16" x14ac:dyDescent="0.35">
      <c r="A6" s="308" t="s">
        <v>22</v>
      </c>
      <c r="B6" s="308" t="s">
        <v>19</v>
      </c>
      <c r="C6" s="308" t="s">
        <v>20</v>
      </c>
      <c r="D6" s="308" t="s">
        <v>23</v>
      </c>
      <c r="E6" s="313"/>
      <c r="F6" s="315" t="s">
        <v>24</v>
      </c>
      <c r="G6" s="316"/>
      <c r="H6" s="316"/>
      <c r="I6" s="316"/>
      <c r="J6" s="316"/>
      <c r="K6" s="316"/>
      <c r="L6" s="316"/>
      <c r="M6" s="317"/>
      <c r="N6" s="308" t="s">
        <v>18</v>
      </c>
    </row>
    <row r="7" spans="1:16" s="16" customFormat="1" x14ac:dyDescent="0.35">
      <c r="A7" s="309"/>
      <c r="B7" s="309"/>
      <c r="C7" s="309"/>
      <c r="D7" s="309"/>
      <c r="E7" s="314"/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309"/>
    </row>
    <row r="8" spans="1:16" ht="15" customHeight="1" x14ac:dyDescent="0.35">
      <c r="A8" s="300">
        <v>93</v>
      </c>
      <c r="B8" s="301" t="e">
        <f>VLOOKUP(A8,#REF!,4,FALSE)</f>
        <v>#REF!</v>
      </c>
      <c r="C8" s="304" t="e">
        <f>VLOOKUP(A8,#REF!,9,FALSE)</f>
        <v>#REF!</v>
      </c>
      <c r="D8" s="310">
        <f>IFERROR(C8/$C$47,0)</f>
        <v>0</v>
      </c>
      <c r="E8" s="17" t="s">
        <v>23</v>
      </c>
      <c r="F8" s="18">
        <v>0.5</v>
      </c>
      <c r="G8" s="19">
        <v>0.5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>SUM(F8:M8)</f>
        <v>1</v>
      </c>
    </row>
    <row r="9" spans="1:16" ht="15" customHeight="1" x14ac:dyDescent="0.35">
      <c r="A9" s="300"/>
      <c r="B9" s="302"/>
      <c r="C9" s="305"/>
      <c r="D9" s="311"/>
      <c r="E9" s="21"/>
      <c r="F9" s="22"/>
      <c r="G9" s="23"/>
      <c r="H9" s="23"/>
      <c r="I9" s="23"/>
      <c r="J9" s="23"/>
      <c r="K9" s="23"/>
      <c r="L9" s="23"/>
      <c r="M9" s="23"/>
      <c r="N9" s="24"/>
      <c r="P9" s="25"/>
    </row>
    <row r="10" spans="1:16" ht="15" customHeight="1" x14ac:dyDescent="0.35">
      <c r="A10" s="300"/>
      <c r="B10" s="303"/>
      <c r="C10" s="306"/>
      <c r="D10" s="312"/>
      <c r="E10" s="26" t="s">
        <v>25</v>
      </c>
      <c r="F10" s="27">
        <f t="shared" ref="F10:M10" si="0">IFERROR($C8*F8,0)</f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8">
        <f>SUM(F10:M10)</f>
        <v>0</v>
      </c>
    </row>
    <row r="11" spans="1:16" ht="15" customHeight="1" x14ac:dyDescent="0.35">
      <c r="A11" s="300">
        <v>94</v>
      </c>
      <c r="B11" s="301" t="e">
        <f>VLOOKUP(A11,#REF!,4,FALSE)</f>
        <v>#REF!</v>
      </c>
      <c r="C11" s="304" t="e">
        <f>VLOOKUP(A11,#REF!,9,FALSE)</f>
        <v>#REF!</v>
      </c>
      <c r="D11" s="307">
        <f>IFERROR(C11/$C$47,0)</f>
        <v>0</v>
      </c>
      <c r="E11" s="17" t="s">
        <v>23</v>
      </c>
      <c r="F11" s="18">
        <v>0</v>
      </c>
      <c r="G11" s="19">
        <v>0</v>
      </c>
      <c r="H11" s="19">
        <v>1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f>SUM(F11:M11)</f>
        <v>1</v>
      </c>
    </row>
    <row r="12" spans="1:16" ht="15" customHeight="1" x14ac:dyDescent="0.35">
      <c r="A12" s="300"/>
      <c r="B12" s="302"/>
      <c r="C12" s="305"/>
      <c r="D12" s="307"/>
      <c r="E12" s="21"/>
      <c r="F12" s="22"/>
      <c r="G12" s="23"/>
      <c r="H12" s="23"/>
      <c r="I12" s="23"/>
      <c r="J12" s="23"/>
      <c r="K12" s="23"/>
      <c r="L12" s="23"/>
      <c r="M12" s="23"/>
      <c r="N12" s="24"/>
    </row>
    <row r="13" spans="1:16" ht="15" customHeight="1" x14ac:dyDescent="0.35">
      <c r="A13" s="300"/>
      <c r="B13" s="303"/>
      <c r="C13" s="306"/>
      <c r="D13" s="307"/>
      <c r="E13" s="26" t="s">
        <v>25</v>
      </c>
      <c r="F13" s="27">
        <f t="shared" ref="F13:M13" si="1">IFERROR($C11*F11,0)</f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8">
        <f>SUM(F13:M13)</f>
        <v>0</v>
      </c>
    </row>
    <row r="14" spans="1:16" ht="15" customHeight="1" x14ac:dyDescent="0.35">
      <c r="A14" s="300">
        <v>95</v>
      </c>
      <c r="B14" s="301" t="e">
        <f>VLOOKUP(A14,#REF!,4,FALSE)</f>
        <v>#REF!</v>
      </c>
      <c r="C14" s="304" t="e">
        <f>VLOOKUP(A14,#REF!,9,FALSE)</f>
        <v>#REF!</v>
      </c>
      <c r="D14" s="307">
        <f>IFERROR(C14/$C$47,0)</f>
        <v>0</v>
      </c>
      <c r="E14" s="17" t="s">
        <v>23</v>
      </c>
      <c r="F14" s="18">
        <v>0</v>
      </c>
      <c r="G14" s="19">
        <v>0.4</v>
      </c>
      <c r="H14" s="19">
        <v>0.4</v>
      </c>
      <c r="I14" s="19">
        <v>0.2</v>
      </c>
      <c r="J14" s="19">
        <v>0</v>
      </c>
      <c r="K14" s="19">
        <v>0</v>
      </c>
      <c r="L14" s="19">
        <v>0</v>
      </c>
      <c r="M14" s="19">
        <v>0</v>
      </c>
      <c r="N14" s="20">
        <f>SUM(F14:M14)</f>
        <v>1</v>
      </c>
      <c r="P14" s="29"/>
    </row>
    <row r="15" spans="1:16" ht="15" customHeight="1" x14ac:dyDescent="0.35">
      <c r="A15" s="300"/>
      <c r="B15" s="302"/>
      <c r="C15" s="305"/>
      <c r="D15" s="307"/>
      <c r="E15" s="21"/>
      <c r="F15" s="22"/>
      <c r="G15" s="23"/>
      <c r="H15" s="23"/>
      <c r="I15" s="23"/>
      <c r="J15" s="23"/>
      <c r="K15" s="23"/>
      <c r="L15" s="23"/>
      <c r="M15" s="23"/>
      <c r="N15" s="24"/>
    </row>
    <row r="16" spans="1:16" ht="15" customHeight="1" x14ac:dyDescent="0.35">
      <c r="A16" s="300"/>
      <c r="B16" s="303"/>
      <c r="C16" s="306"/>
      <c r="D16" s="307"/>
      <c r="E16" s="26" t="s">
        <v>25</v>
      </c>
      <c r="F16" s="27">
        <f t="shared" ref="F16:M16" si="2">IFERROR($C14*F14,0)</f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8">
        <f>SUM(F16:M16)</f>
        <v>0</v>
      </c>
    </row>
    <row r="17" spans="1:14" ht="15" customHeight="1" x14ac:dyDescent="0.35">
      <c r="A17" s="300">
        <v>96</v>
      </c>
      <c r="B17" s="301" t="e">
        <f>VLOOKUP(A17,#REF!,4,FALSE)</f>
        <v>#REF!</v>
      </c>
      <c r="C17" s="304" t="e">
        <f>VLOOKUP(A17,#REF!,9,FALSE)</f>
        <v>#REF!</v>
      </c>
      <c r="D17" s="307">
        <f>IFERROR(C17/$C$47,0)</f>
        <v>0</v>
      </c>
      <c r="E17" s="17" t="s">
        <v>23</v>
      </c>
      <c r="F17" s="18">
        <v>0</v>
      </c>
      <c r="G17" s="19">
        <v>0.5</v>
      </c>
      <c r="H17" s="19">
        <v>0.5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f>SUM(F17:M17)</f>
        <v>1</v>
      </c>
    </row>
    <row r="18" spans="1:14" ht="15" customHeight="1" x14ac:dyDescent="0.35">
      <c r="A18" s="300"/>
      <c r="B18" s="302"/>
      <c r="C18" s="305"/>
      <c r="D18" s="307"/>
      <c r="E18" s="21"/>
      <c r="F18" s="22"/>
      <c r="G18" s="23"/>
      <c r="H18" s="23"/>
      <c r="I18" s="23"/>
      <c r="J18" s="23"/>
      <c r="K18" s="23"/>
      <c r="L18" s="23"/>
      <c r="M18" s="23"/>
      <c r="N18" s="24"/>
    </row>
    <row r="19" spans="1:14" ht="15" customHeight="1" x14ac:dyDescent="0.35">
      <c r="A19" s="300"/>
      <c r="B19" s="303"/>
      <c r="C19" s="306"/>
      <c r="D19" s="307"/>
      <c r="E19" s="26" t="s">
        <v>25</v>
      </c>
      <c r="F19" s="27">
        <f t="shared" ref="F19:M19" si="3">IFERROR($C17*F17,0)</f>
        <v>0</v>
      </c>
      <c r="G19" s="27">
        <f t="shared" si="3"/>
        <v>0</v>
      </c>
      <c r="H19" s="27">
        <f t="shared" si="3"/>
        <v>0</v>
      </c>
      <c r="I19" s="27">
        <f t="shared" si="3"/>
        <v>0</v>
      </c>
      <c r="J19" s="27">
        <f t="shared" si="3"/>
        <v>0</v>
      </c>
      <c r="K19" s="27">
        <f t="shared" si="3"/>
        <v>0</v>
      </c>
      <c r="L19" s="27">
        <f t="shared" si="3"/>
        <v>0</v>
      </c>
      <c r="M19" s="27">
        <f t="shared" si="3"/>
        <v>0</v>
      </c>
      <c r="N19" s="28">
        <f>SUM(F19:M19)</f>
        <v>0</v>
      </c>
    </row>
    <row r="20" spans="1:14" ht="15" customHeight="1" x14ac:dyDescent="0.35">
      <c r="A20" s="300">
        <v>97</v>
      </c>
      <c r="B20" s="301" t="e">
        <f>VLOOKUP(A20,#REF!,4,FALSE)</f>
        <v>#REF!</v>
      </c>
      <c r="C20" s="304" t="e">
        <f>VLOOKUP(A20,#REF!,9,FALSE)</f>
        <v>#REF!</v>
      </c>
      <c r="D20" s="307">
        <f>IFERROR(C20/$C$47,0)</f>
        <v>0</v>
      </c>
      <c r="E20" s="17" t="s">
        <v>23</v>
      </c>
      <c r="F20" s="18">
        <v>0</v>
      </c>
      <c r="G20" s="19">
        <v>0</v>
      </c>
      <c r="H20" s="19">
        <v>0.5</v>
      </c>
      <c r="I20" s="19">
        <v>0.5</v>
      </c>
      <c r="J20" s="19">
        <v>0</v>
      </c>
      <c r="K20" s="19">
        <v>0</v>
      </c>
      <c r="L20" s="19">
        <v>0</v>
      </c>
      <c r="M20" s="19">
        <v>0</v>
      </c>
      <c r="N20" s="20">
        <f>SUM(F20:M20)</f>
        <v>1</v>
      </c>
    </row>
    <row r="21" spans="1:14" ht="15" customHeight="1" x14ac:dyDescent="0.35">
      <c r="A21" s="300"/>
      <c r="B21" s="302"/>
      <c r="C21" s="305"/>
      <c r="D21" s="307"/>
      <c r="E21" s="21"/>
      <c r="F21" s="22"/>
      <c r="G21" s="23"/>
      <c r="H21" s="23"/>
      <c r="I21" s="23"/>
      <c r="J21" s="23"/>
      <c r="K21" s="23"/>
      <c r="L21" s="23"/>
      <c r="M21" s="23"/>
      <c r="N21" s="24"/>
    </row>
    <row r="22" spans="1:14" ht="15" customHeight="1" x14ac:dyDescent="0.35">
      <c r="A22" s="300"/>
      <c r="B22" s="303"/>
      <c r="C22" s="306"/>
      <c r="D22" s="307"/>
      <c r="E22" s="26" t="s">
        <v>25</v>
      </c>
      <c r="F22" s="27">
        <f t="shared" ref="F22:M22" si="4">IFERROR($C20*F20,0)</f>
        <v>0</v>
      </c>
      <c r="G22" s="27">
        <f t="shared" si="4"/>
        <v>0</v>
      </c>
      <c r="H22" s="27">
        <f t="shared" si="4"/>
        <v>0</v>
      </c>
      <c r="I22" s="27">
        <f t="shared" si="4"/>
        <v>0</v>
      </c>
      <c r="J22" s="27">
        <f t="shared" si="4"/>
        <v>0</v>
      </c>
      <c r="K22" s="27">
        <f t="shared" si="4"/>
        <v>0</v>
      </c>
      <c r="L22" s="27">
        <f t="shared" si="4"/>
        <v>0</v>
      </c>
      <c r="M22" s="27">
        <f t="shared" si="4"/>
        <v>0</v>
      </c>
      <c r="N22" s="28">
        <f>SUM(F22:M22)</f>
        <v>0</v>
      </c>
    </row>
    <row r="23" spans="1:14" ht="15" customHeight="1" x14ac:dyDescent="0.35">
      <c r="A23" s="300">
        <v>98</v>
      </c>
      <c r="B23" s="301" t="e">
        <f>VLOOKUP(A23,#REF!,4,FALSE)</f>
        <v>#REF!</v>
      </c>
      <c r="C23" s="304" t="e">
        <f>VLOOKUP(A23,#REF!,9,FALSE)</f>
        <v>#REF!</v>
      </c>
      <c r="D23" s="307">
        <f>IFERROR(C23/$C$47,0)</f>
        <v>0</v>
      </c>
      <c r="E23" s="17" t="s">
        <v>23</v>
      </c>
      <c r="F23" s="18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0.5</v>
      </c>
      <c r="M23" s="19">
        <v>0.5</v>
      </c>
      <c r="N23" s="20">
        <f>SUM(F23:M23)</f>
        <v>1</v>
      </c>
    </row>
    <row r="24" spans="1:14" ht="15" customHeight="1" x14ac:dyDescent="0.35">
      <c r="A24" s="300"/>
      <c r="B24" s="302"/>
      <c r="C24" s="305"/>
      <c r="D24" s="307"/>
      <c r="E24" s="21"/>
      <c r="F24" s="22"/>
      <c r="G24" s="23"/>
      <c r="H24" s="23"/>
      <c r="I24" s="23"/>
      <c r="J24" s="23"/>
      <c r="K24" s="23"/>
      <c r="L24" s="23"/>
      <c r="M24" s="23"/>
      <c r="N24" s="24"/>
    </row>
    <row r="25" spans="1:14" ht="15" customHeight="1" x14ac:dyDescent="0.35">
      <c r="A25" s="300"/>
      <c r="B25" s="303"/>
      <c r="C25" s="306"/>
      <c r="D25" s="307"/>
      <c r="E25" s="26" t="s">
        <v>25</v>
      </c>
      <c r="F25" s="27">
        <f t="shared" ref="F25:M25" si="5">IFERROR($C23*F23,0)</f>
        <v>0</v>
      </c>
      <c r="G25" s="27">
        <f t="shared" si="5"/>
        <v>0</v>
      </c>
      <c r="H25" s="27">
        <f t="shared" si="5"/>
        <v>0</v>
      </c>
      <c r="I25" s="27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8">
        <f>SUM(F25:M25)</f>
        <v>0</v>
      </c>
    </row>
    <row r="26" spans="1:14" ht="15" customHeight="1" x14ac:dyDescent="0.35">
      <c r="A26" s="300">
        <v>99</v>
      </c>
      <c r="B26" s="301" t="e">
        <f>VLOOKUP(A26,#REF!,4,FALSE)</f>
        <v>#REF!</v>
      </c>
      <c r="C26" s="304" t="e">
        <f>VLOOKUP(A26,#REF!,9,FALSE)</f>
        <v>#REF!</v>
      </c>
      <c r="D26" s="307">
        <f>IFERROR(C26/$C$47,0)</f>
        <v>0</v>
      </c>
      <c r="E26" s="17" t="s">
        <v>23</v>
      </c>
      <c r="F26" s="18">
        <v>0</v>
      </c>
      <c r="G26" s="19">
        <v>0</v>
      </c>
      <c r="H26" s="19">
        <v>0.5</v>
      </c>
      <c r="I26" s="19">
        <v>0.2</v>
      </c>
      <c r="J26" s="19">
        <v>0.3</v>
      </c>
      <c r="K26" s="19">
        <v>0</v>
      </c>
      <c r="L26" s="19">
        <v>0</v>
      </c>
      <c r="M26" s="19">
        <v>0</v>
      </c>
      <c r="N26" s="20">
        <f>SUM(F26:M26)</f>
        <v>1</v>
      </c>
    </row>
    <row r="27" spans="1:14" ht="15" customHeight="1" x14ac:dyDescent="0.35">
      <c r="A27" s="300"/>
      <c r="B27" s="302"/>
      <c r="C27" s="305"/>
      <c r="D27" s="307"/>
      <c r="E27" s="21"/>
      <c r="F27" s="22"/>
      <c r="G27" s="23"/>
      <c r="H27" s="23"/>
      <c r="I27" s="23"/>
      <c r="J27" s="23"/>
      <c r="K27" s="23"/>
      <c r="L27" s="23"/>
      <c r="M27" s="23"/>
      <c r="N27" s="24"/>
    </row>
    <row r="28" spans="1:14" ht="15" customHeight="1" x14ac:dyDescent="0.35">
      <c r="A28" s="300"/>
      <c r="B28" s="303"/>
      <c r="C28" s="306"/>
      <c r="D28" s="307"/>
      <c r="E28" s="26" t="s">
        <v>25</v>
      </c>
      <c r="F28" s="27">
        <f t="shared" ref="F28:M28" si="6">IFERROR($C26*F26,0)</f>
        <v>0</v>
      </c>
      <c r="G28" s="27">
        <f t="shared" si="6"/>
        <v>0</v>
      </c>
      <c r="H28" s="27">
        <f t="shared" si="6"/>
        <v>0</v>
      </c>
      <c r="I28" s="27">
        <f t="shared" si="6"/>
        <v>0</v>
      </c>
      <c r="J28" s="27">
        <f t="shared" si="6"/>
        <v>0</v>
      </c>
      <c r="K28" s="27">
        <f t="shared" si="6"/>
        <v>0</v>
      </c>
      <c r="L28" s="27">
        <f t="shared" si="6"/>
        <v>0</v>
      </c>
      <c r="M28" s="27">
        <f t="shared" si="6"/>
        <v>0</v>
      </c>
      <c r="N28" s="28">
        <f>SUM(F28:M28)</f>
        <v>0</v>
      </c>
    </row>
    <row r="29" spans="1:14" ht="15" customHeight="1" x14ac:dyDescent="0.35">
      <c r="A29" s="300">
        <v>100</v>
      </c>
      <c r="B29" s="301" t="e">
        <f>VLOOKUP(A29,#REF!,4,FALSE)</f>
        <v>#REF!</v>
      </c>
      <c r="C29" s="304" t="e">
        <f>VLOOKUP(A29,#REF!,9,FALSE)</f>
        <v>#REF!</v>
      </c>
      <c r="D29" s="307">
        <f>IFERROR(C29/$C$47,0)</f>
        <v>0</v>
      </c>
      <c r="E29" s="17" t="s">
        <v>23</v>
      </c>
      <c r="F29" s="18">
        <v>0</v>
      </c>
      <c r="G29" s="19">
        <v>0</v>
      </c>
      <c r="H29" s="19">
        <v>0</v>
      </c>
      <c r="I29" s="19">
        <v>0.5</v>
      </c>
      <c r="J29" s="19">
        <v>0.3</v>
      </c>
      <c r="K29" s="19">
        <v>0.2</v>
      </c>
      <c r="L29" s="19">
        <v>0</v>
      </c>
      <c r="M29" s="19">
        <v>0</v>
      </c>
      <c r="N29" s="20">
        <f>SUM(F29:M29)</f>
        <v>1</v>
      </c>
    </row>
    <row r="30" spans="1:14" ht="15" customHeight="1" x14ac:dyDescent="0.35">
      <c r="A30" s="300"/>
      <c r="B30" s="302"/>
      <c r="C30" s="305"/>
      <c r="D30" s="307"/>
      <c r="E30" s="21"/>
      <c r="F30" s="22"/>
      <c r="G30" s="23"/>
      <c r="H30" s="23"/>
      <c r="I30" s="23"/>
      <c r="J30" s="23"/>
      <c r="K30" s="23"/>
      <c r="L30" s="23"/>
      <c r="M30" s="23"/>
      <c r="N30" s="24"/>
    </row>
    <row r="31" spans="1:14" ht="15" customHeight="1" x14ac:dyDescent="0.35">
      <c r="A31" s="300"/>
      <c r="B31" s="303"/>
      <c r="C31" s="306"/>
      <c r="D31" s="307"/>
      <c r="E31" s="26" t="s">
        <v>25</v>
      </c>
      <c r="F31" s="27">
        <f t="shared" ref="F31:M31" si="7">IFERROR($C29*F29,0)</f>
        <v>0</v>
      </c>
      <c r="G31" s="27">
        <f t="shared" si="7"/>
        <v>0</v>
      </c>
      <c r="H31" s="27">
        <f t="shared" si="7"/>
        <v>0</v>
      </c>
      <c r="I31" s="27">
        <f t="shared" si="7"/>
        <v>0</v>
      </c>
      <c r="J31" s="27">
        <f t="shared" si="7"/>
        <v>0</v>
      </c>
      <c r="K31" s="27">
        <f t="shared" si="7"/>
        <v>0</v>
      </c>
      <c r="L31" s="27">
        <f t="shared" si="7"/>
        <v>0</v>
      </c>
      <c r="M31" s="27">
        <f t="shared" si="7"/>
        <v>0</v>
      </c>
      <c r="N31" s="28">
        <f>SUM(F31:M31)</f>
        <v>0</v>
      </c>
    </row>
    <row r="32" spans="1:14" ht="15" customHeight="1" x14ac:dyDescent="0.35">
      <c r="A32" s="300">
        <v>101</v>
      </c>
      <c r="B32" s="301" t="e">
        <f>VLOOKUP(A32,#REF!,4,FALSE)</f>
        <v>#REF!</v>
      </c>
      <c r="C32" s="304" t="e">
        <f>VLOOKUP(A32,#REF!,9,FALSE)</f>
        <v>#REF!</v>
      </c>
      <c r="D32" s="307">
        <f>IFERROR(C32/$C$47,0)</f>
        <v>0</v>
      </c>
      <c r="E32" s="17" t="s">
        <v>23</v>
      </c>
      <c r="F32" s="18">
        <v>0</v>
      </c>
      <c r="G32" s="19">
        <v>0</v>
      </c>
      <c r="H32" s="19">
        <v>0</v>
      </c>
      <c r="I32" s="19">
        <v>0.5</v>
      </c>
      <c r="J32" s="19">
        <v>0.3</v>
      </c>
      <c r="K32" s="19">
        <v>0.2</v>
      </c>
      <c r="L32" s="19">
        <v>0</v>
      </c>
      <c r="M32" s="19">
        <v>0</v>
      </c>
      <c r="N32" s="20">
        <f>SUM(F32:M32)</f>
        <v>1</v>
      </c>
    </row>
    <row r="33" spans="1:14" ht="15" customHeight="1" x14ac:dyDescent="0.35">
      <c r="A33" s="300"/>
      <c r="B33" s="302"/>
      <c r="C33" s="305"/>
      <c r="D33" s="307"/>
      <c r="E33" s="21"/>
      <c r="F33" s="22"/>
      <c r="G33" s="23"/>
      <c r="H33" s="23"/>
      <c r="I33" s="23"/>
      <c r="J33" s="23"/>
      <c r="K33" s="23"/>
      <c r="L33" s="23"/>
      <c r="M33" s="23"/>
      <c r="N33" s="24"/>
    </row>
    <row r="34" spans="1:14" ht="15" customHeight="1" x14ac:dyDescent="0.35">
      <c r="A34" s="300"/>
      <c r="B34" s="303"/>
      <c r="C34" s="306"/>
      <c r="D34" s="307"/>
      <c r="E34" s="26" t="s">
        <v>25</v>
      </c>
      <c r="F34" s="27">
        <f t="shared" ref="F34:M34" si="8">IFERROR($C32*F32,0)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8">
        <f>SUM(F34:M34)</f>
        <v>0</v>
      </c>
    </row>
    <row r="35" spans="1:14" ht="15" customHeight="1" x14ac:dyDescent="0.35">
      <c r="A35" s="300">
        <v>102</v>
      </c>
      <c r="B35" s="301" t="e">
        <f>VLOOKUP(A35,#REF!,4,FALSE)</f>
        <v>#REF!</v>
      </c>
      <c r="C35" s="304" t="e">
        <f>VLOOKUP(A35,#REF!,9,FALSE)</f>
        <v>#REF!</v>
      </c>
      <c r="D35" s="307">
        <f>IFERROR(C35/$C$47,0)</f>
        <v>0</v>
      </c>
      <c r="E35" s="17" t="s">
        <v>23</v>
      </c>
      <c r="F35" s="18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0.25</v>
      </c>
      <c r="L35" s="19">
        <v>0.25</v>
      </c>
      <c r="M35" s="19">
        <v>0.5</v>
      </c>
      <c r="N35" s="20">
        <f>SUM(F35:M35)</f>
        <v>1</v>
      </c>
    </row>
    <row r="36" spans="1:14" ht="15" customHeight="1" x14ac:dyDescent="0.35">
      <c r="A36" s="300"/>
      <c r="B36" s="302"/>
      <c r="C36" s="305"/>
      <c r="D36" s="307"/>
      <c r="E36" s="21"/>
      <c r="F36" s="22"/>
      <c r="G36" s="23"/>
      <c r="H36" s="23"/>
      <c r="I36" s="23"/>
      <c r="J36" s="23"/>
      <c r="K36" s="23"/>
      <c r="L36" s="23"/>
      <c r="M36" s="23"/>
      <c r="N36" s="24"/>
    </row>
    <row r="37" spans="1:14" ht="15" customHeight="1" x14ac:dyDescent="0.35">
      <c r="A37" s="300"/>
      <c r="B37" s="303"/>
      <c r="C37" s="306"/>
      <c r="D37" s="307"/>
      <c r="E37" s="26" t="s">
        <v>25</v>
      </c>
      <c r="F37" s="27">
        <f t="shared" ref="F37:M37" si="9">IFERROR($C35*F35,0)</f>
        <v>0</v>
      </c>
      <c r="G37" s="27">
        <f t="shared" si="9"/>
        <v>0</v>
      </c>
      <c r="H37" s="27">
        <f t="shared" si="9"/>
        <v>0</v>
      </c>
      <c r="I37" s="27">
        <f t="shared" si="9"/>
        <v>0</v>
      </c>
      <c r="J37" s="27">
        <f t="shared" si="9"/>
        <v>0</v>
      </c>
      <c r="K37" s="27">
        <f t="shared" si="9"/>
        <v>0</v>
      </c>
      <c r="L37" s="27">
        <f t="shared" si="9"/>
        <v>0</v>
      </c>
      <c r="M37" s="27">
        <f t="shared" si="9"/>
        <v>0</v>
      </c>
      <c r="N37" s="28">
        <f>SUM(F37:M37)</f>
        <v>0</v>
      </c>
    </row>
    <row r="38" spans="1:14" ht="15" customHeight="1" x14ac:dyDescent="0.35">
      <c r="A38" s="300">
        <v>103</v>
      </c>
      <c r="B38" s="301" t="e">
        <f>VLOOKUP(A38,#REF!,4,FALSE)</f>
        <v>#REF!</v>
      </c>
      <c r="C38" s="304" t="e">
        <f>VLOOKUP(A38,#REF!,9,FALSE)</f>
        <v>#REF!</v>
      </c>
      <c r="D38" s="307">
        <f>IFERROR(C38/$C$47,0)</f>
        <v>0</v>
      </c>
      <c r="E38" s="17" t="s">
        <v>23</v>
      </c>
      <c r="F38" s="18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0.2</v>
      </c>
      <c r="L38" s="19">
        <v>0.3</v>
      </c>
      <c r="M38" s="19">
        <v>0.5</v>
      </c>
      <c r="N38" s="20">
        <f>SUM(F38:M38)</f>
        <v>1</v>
      </c>
    </row>
    <row r="39" spans="1:14" ht="15" customHeight="1" x14ac:dyDescent="0.35">
      <c r="A39" s="300"/>
      <c r="B39" s="302"/>
      <c r="C39" s="305"/>
      <c r="D39" s="307"/>
      <c r="E39" s="21"/>
      <c r="F39" s="22"/>
      <c r="G39" s="23"/>
      <c r="H39" s="23"/>
      <c r="I39" s="23"/>
      <c r="J39" s="23"/>
      <c r="K39" s="23"/>
      <c r="L39" s="23"/>
      <c r="M39" s="23"/>
      <c r="N39" s="24"/>
    </row>
    <row r="40" spans="1:14" ht="15" customHeight="1" x14ac:dyDescent="0.35">
      <c r="A40" s="300"/>
      <c r="B40" s="303"/>
      <c r="C40" s="306"/>
      <c r="D40" s="307"/>
      <c r="E40" s="26" t="s">
        <v>25</v>
      </c>
      <c r="F40" s="27">
        <f t="shared" ref="F40:M40" si="10">IFERROR($C38*F38,0)</f>
        <v>0</v>
      </c>
      <c r="G40" s="27">
        <f t="shared" si="10"/>
        <v>0</v>
      </c>
      <c r="H40" s="27">
        <f t="shared" si="10"/>
        <v>0</v>
      </c>
      <c r="I40" s="27">
        <f t="shared" si="10"/>
        <v>0</v>
      </c>
      <c r="J40" s="27">
        <f t="shared" si="10"/>
        <v>0</v>
      </c>
      <c r="K40" s="27">
        <f t="shared" si="10"/>
        <v>0</v>
      </c>
      <c r="L40" s="27">
        <f t="shared" si="10"/>
        <v>0</v>
      </c>
      <c r="M40" s="27">
        <f t="shared" si="10"/>
        <v>0</v>
      </c>
      <c r="N40" s="28">
        <f>SUM(F40:M40)</f>
        <v>0</v>
      </c>
    </row>
    <row r="41" spans="1:14" ht="15" customHeight="1" x14ac:dyDescent="0.35">
      <c r="A41" s="300">
        <v>104</v>
      </c>
      <c r="B41" s="301" t="e">
        <f>VLOOKUP(A41,#REF!,4,FALSE)</f>
        <v>#REF!</v>
      </c>
      <c r="C41" s="304" t="e">
        <f>VLOOKUP(A41,#REF!,9,FALSE)</f>
        <v>#REF!</v>
      </c>
      <c r="D41" s="307">
        <f>IFERROR(C41/$C$47,0)</f>
        <v>0</v>
      </c>
      <c r="E41" s="17" t="s">
        <v>23</v>
      </c>
      <c r="F41" s="18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0.5</v>
      </c>
      <c r="M41" s="19">
        <v>0.5</v>
      </c>
      <c r="N41" s="20">
        <f>SUM(F41:M41)</f>
        <v>1</v>
      </c>
    </row>
    <row r="42" spans="1:14" ht="15" customHeight="1" x14ac:dyDescent="0.35">
      <c r="A42" s="300"/>
      <c r="B42" s="302"/>
      <c r="C42" s="305"/>
      <c r="D42" s="307"/>
      <c r="E42" s="21"/>
      <c r="F42" s="23"/>
      <c r="G42" s="23"/>
      <c r="H42" s="23"/>
      <c r="I42" s="23"/>
      <c r="J42" s="23"/>
      <c r="K42" s="23"/>
      <c r="L42" s="23"/>
      <c r="M42" s="23"/>
      <c r="N42" s="24"/>
    </row>
    <row r="43" spans="1:14" ht="15" customHeight="1" x14ac:dyDescent="0.35">
      <c r="A43" s="300"/>
      <c r="B43" s="303"/>
      <c r="C43" s="306"/>
      <c r="D43" s="307"/>
      <c r="E43" s="26" t="s">
        <v>25</v>
      </c>
      <c r="F43" s="27">
        <f t="shared" ref="F43:M43" si="11">IFERROR($C41*F41,0)</f>
        <v>0</v>
      </c>
      <c r="G43" s="27">
        <f t="shared" si="11"/>
        <v>0</v>
      </c>
      <c r="H43" s="27">
        <f t="shared" si="11"/>
        <v>0</v>
      </c>
      <c r="I43" s="27">
        <f t="shared" si="11"/>
        <v>0</v>
      </c>
      <c r="J43" s="27">
        <f t="shared" si="11"/>
        <v>0</v>
      </c>
      <c r="K43" s="27">
        <f t="shared" si="11"/>
        <v>0</v>
      </c>
      <c r="L43" s="27">
        <f t="shared" si="11"/>
        <v>0</v>
      </c>
      <c r="M43" s="27">
        <f t="shared" si="11"/>
        <v>0</v>
      </c>
      <c r="N43" s="28">
        <f>SUM(F43:M43)</f>
        <v>0</v>
      </c>
    </row>
    <row r="44" spans="1:14" ht="15" customHeight="1" x14ac:dyDescent="0.35">
      <c r="A44" s="300">
        <v>105</v>
      </c>
      <c r="B44" s="301" t="e">
        <f>VLOOKUP(A44,#REF!,4,FALSE)</f>
        <v>#REF!</v>
      </c>
      <c r="C44" s="304" t="e">
        <f>VLOOKUP(A44,#REF!,9,FALSE)</f>
        <v>#REF!</v>
      </c>
      <c r="D44" s="307">
        <f>IFERROR(C44/$C$47,0)</f>
        <v>0</v>
      </c>
      <c r="E44" s="17" t="s">
        <v>23</v>
      </c>
      <c r="F44" s="18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1</v>
      </c>
      <c r="N44" s="20">
        <f>SUM(F44:M44)</f>
        <v>1</v>
      </c>
    </row>
    <row r="45" spans="1:14" ht="15" customHeight="1" x14ac:dyDescent="0.35">
      <c r="A45" s="300"/>
      <c r="B45" s="302"/>
      <c r="C45" s="305"/>
      <c r="D45" s="307"/>
      <c r="E45" s="21"/>
      <c r="F45" s="22"/>
      <c r="G45" s="23"/>
      <c r="H45" s="23"/>
      <c r="I45" s="23"/>
      <c r="J45" s="23"/>
      <c r="K45" s="23"/>
      <c r="L45" s="23"/>
      <c r="M45" s="23"/>
      <c r="N45" s="24"/>
    </row>
    <row r="46" spans="1:14" ht="15" customHeight="1" x14ac:dyDescent="0.35">
      <c r="A46" s="300"/>
      <c r="B46" s="303"/>
      <c r="C46" s="306"/>
      <c r="D46" s="307"/>
      <c r="E46" s="26" t="s">
        <v>25</v>
      </c>
      <c r="F46" s="27">
        <f t="shared" ref="F46:M46" si="12">IFERROR($C44*F44,0)</f>
        <v>0</v>
      </c>
      <c r="G46" s="27">
        <f t="shared" si="12"/>
        <v>0</v>
      </c>
      <c r="H46" s="27">
        <f t="shared" si="12"/>
        <v>0</v>
      </c>
      <c r="I46" s="27">
        <f t="shared" si="12"/>
        <v>0</v>
      </c>
      <c r="J46" s="27">
        <f t="shared" si="12"/>
        <v>0</v>
      </c>
      <c r="K46" s="27">
        <f t="shared" si="12"/>
        <v>0</v>
      </c>
      <c r="L46" s="27">
        <f t="shared" si="12"/>
        <v>0</v>
      </c>
      <c r="M46" s="27">
        <f t="shared" si="12"/>
        <v>0</v>
      </c>
      <c r="N46" s="28">
        <f>SUM(F46:M46)</f>
        <v>0</v>
      </c>
    </row>
    <row r="47" spans="1:14" x14ac:dyDescent="0.35">
      <c r="A47" s="34"/>
      <c r="B47" s="35" t="s">
        <v>26</v>
      </c>
      <c r="C47" s="36" t="e">
        <f>SUM(C8:C44)</f>
        <v>#REF!</v>
      </c>
      <c r="D47" s="37"/>
      <c r="E47" s="318"/>
      <c r="F47" s="38">
        <f t="shared" ref="F47:M47" si="13">SUMIF($E$8:$E$46,"R$",F8:F46)</f>
        <v>0</v>
      </c>
      <c r="G47" s="38">
        <f t="shared" si="13"/>
        <v>0</v>
      </c>
      <c r="H47" s="38">
        <f t="shared" si="13"/>
        <v>0</v>
      </c>
      <c r="I47" s="38">
        <f t="shared" si="13"/>
        <v>0</v>
      </c>
      <c r="J47" s="38">
        <f t="shared" si="13"/>
        <v>0</v>
      </c>
      <c r="K47" s="38">
        <f t="shared" si="13"/>
        <v>0</v>
      </c>
      <c r="L47" s="38">
        <f t="shared" si="13"/>
        <v>0</v>
      </c>
      <c r="M47" s="38">
        <f t="shared" si="13"/>
        <v>0</v>
      </c>
      <c r="N47" s="36">
        <f>SUM(F47:M47)</f>
        <v>0</v>
      </c>
    </row>
    <row r="48" spans="1:14" x14ac:dyDescent="0.35">
      <c r="A48" s="34"/>
      <c r="B48" s="35" t="s">
        <v>27</v>
      </c>
      <c r="C48" s="39"/>
      <c r="D48" s="40">
        <f>SUM(D8:D46)</f>
        <v>0</v>
      </c>
      <c r="E48" s="318"/>
      <c r="F48" s="41">
        <f>IFERROR(F47/$C$47,0)</f>
        <v>0</v>
      </c>
      <c r="G48" s="41">
        <f t="shared" ref="G48:M48" si="14">IFERROR(G47/$C$47,0)</f>
        <v>0</v>
      </c>
      <c r="H48" s="41">
        <f t="shared" si="14"/>
        <v>0</v>
      </c>
      <c r="I48" s="41">
        <f t="shared" si="14"/>
        <v>0</v>
      </c>
      <c r="J48" s="41">
        <f t="shared" si="14"/>
        <v>0</v>
      </c>
      <c r="K48" s="41">
        <f t="shared" si="14"/>
        <v>0</v>
      </c>
      <c r="L48" s="41">
        <f t="shared" si="14"/>
        <v>0</v>
      </c>
      <c r="M48" s="41">
        <f t="shared" si="14"/>
        <v>0</v>
      </c>
      <c r="N48" s="41">
        <f>SUM(F48:M48)</f>
        <v>0</v>
      </c>
    </row>
    <row r="49" spans="1:16" x14ac:dyDescent="0.35">
      <c r="A49" s="34"/>
      <c r="B49" s="35" t="s">
        <v>28</v>
      </c>
      <c r="C49" s="36" t="e">
        <f>C47</f>
        <v>#REF!</v>
      </c>
      <c r="D49" s="42"/>
      <c r="E49" s="318"/>
      <c r="F49" s="36">
        <f>F47</f>
        <v>0</v>
      </c>
      <c r="G49" s="36">
        <f>F49+G47</f>
        <v>0</v>
      </c>
      <c r="H49" s="36">
        <f t="shared" ref="H49:M50" si="15">G49+H47</f>
        <v>0</v>
      </c>
      <c r="I49" s="36">
        <f t="shared" si="15"/>
        <v>0</v>
      </c>
      <c r="J49" s="36">
        <f t="shared" si="15"/>
        <v>0</v>
      </c>
      <c r="K49" s="36">
        <f t="shared" si="15"/>
        <v>0</v>
      </c>
      <c r="L49" s="36">
        <f t="shared" si="15"/>
        <v>0</v>
      </c>
      <c r="M49" s="36">
        <f t="shared" si="15"/>
        <v>0</v>
      </c>
      <c r="N49" s="43"/>
    </row>
    <row r="50" spans="1:16" x14ac:dyDescent="0.35">
      <c r="A50" s="34"/>
      <c r="B50" s="35" t="s">
        <v>29</v>
      </c>
      <c r="C50" s="39"/>
      <c r="D50" s="44">
        <f>D48</f>
        <v>0</v>
      </c>
      <c r="E50" s="318"/>
      <c r="F50" s="41">
        <f>F48</f>
        <v>0</v>
      </c>
      <c r="G50" s="41">
        <f>F50+G48</f>
        <v>0</v>
      </c>
      <c r="H50" s="41">
        <f t="shared" si="15"/>
        <v>0</v>
      </c>
      <c r="I50" s="41">
        <f t="shared" si="15"/>
        <v>0</v>
      </c>
      <c r="J50" s="41">
        <f t="shared" si="15"/>
        <v>0</v>
      </c>
      <c r="K50" s="41">
        <f t="shared" si="15"/>
        <v>0</v>
      </c>
      <c r="L50" s="41">
        <f t="shared" si="15"/>
        <v>0</v>
      </c>
      <c r="M50" s="41">
        <f t="shared" si="15"/>
        <v>0</v>
      </c>
      <c r="N50" s="45"/>
    </row>
    <row r="51" spans="1:16" x14ac:dyDescent="0.35"/>
    <row r="52" spans="1:16" x14ac:dyDescent="0.35"/>
    <row r="53" spans="1:16" ht="15" hidden="1" customHeight="1" x14ac:dyDescent="0.35"/>
    <row r="54" spans="1:16" ht="15" hidden="1" customHeight="1" x14ac:dyDescent="0.35"/>
    <row r="55" spans="1:16" s="46" customFormat="1" ht="15" hidden="1" customHeight="1" x14ac:dyDescent="0.35">
      <c r="B55" s="14"/>
      <c r="C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46" customFormat="1" ht="15" hidden="1" customHeight="1" x14ac:dyDescent="0.35">
      <c r="B56" s="14"/>
      <c r="C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s="46" customFormat="1" ht="15" hidden="1" customHeight="1" x14ac:dyDescent="0.35">
      <c r="B57" s="14"/>
      <c r="C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s="46" customFormat="1" ht="15" hidden="1" customHeight="1" x14ac:dyDescent="0.35">
      <c r="B58" s="14"/>
      <c r="C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s="46" customFormat="1" ht="15" hidden="1" customHeight="1" x14ac:dyDescent="0.35">
      <c r="B59" s="14"/>
      <c r="C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s="46" customFormat="1" ht="15" hidden="1" customHeight="1" x14ac:dyDescent="0.35">
      <c r="B60" s="14"/>
      <c r="C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s="46" customFormat="1" ht="15" hidden="1" customHeight="1" x14ac:dyDescent="0.35">
      <c r="B61" s="14"/>
      <c r="C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s="46" customFormat="1" ht="15" hidden="1" customHeight="1" x14ac:dyDescent="0.35">
      <c r="B62" s="14"/>
      <c r="C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s="46" customFormat="1" ht="15" hidden="1" customHeight="1" x14ac:dyDescent="0.35">
      <c r="B63" s="14"/>
      <c r="C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s="46" customFormat="1" ht="15" hidden="1" customHeight="1" x14ac:dyDescent="0.35">
      <c r="B64" s="14"/>
      <c r="C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2:16" s="46" customFormat="1" ht="15" hidden="1" customHeight="1" x14ac:dyDescent="0.35">
      <c r="B65" s="14"/>
      <c r="C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s="46" customFormat="1" ht="15" hidden="1" customHeight="1" x14ac:dyDescent="0.35">
      <c r="B66" s="14"/>
      <c r="C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s="46" customFormat="1" ht="15" hidden="1" customHeight="1" x14ac:dyDescent="0.35">
      <c r="B67" s="14"/>
      <c r="C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6" s="46" customFormat="1" ht="15" hidden="1" customHeight="1" x14ac:dyDescent="0.35">
      <c r="B68" s="14"/>
      <c r="C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s="46" customFormat="1" ht="15" hidden="1" customHeight="1" x14ac:dyDescent="0.35">
      <c r="B69" s="14"/>
      <c r="C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s="46" customFormat="1" ht="15" hidden="1" customHeight="1" x14ac:dyDescent="0.35">
      <c r="B70" s="14"/>
      <c r="C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s="46" customFormat="1" ht="15.65" hidden="1" customHeight="1" x14ac:dyDescent="0.35">
      <c r="B71" s="14"/>
      <c r="C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2:16" s="46" customFormat="1" ht="15.65" hidden="1" customHeight="1" x14ac:dyDescent="0.35">
      <c r="B72" s="14"/>
      <c r="C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s="46" customFormat="1" ht="15.65" hidden="1" customHeight="1" x14ac:dyDescent="0.35">
      <c r="B73" s="14"/>
      <c r="C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s="46" customFormat="1" ht="15.65" hidden="1" customHeight="1" x14ac:dyDescent="0.35">
      <c r="B74" s="14"/>
      <c r="C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s="46" customFormat="1" ht="15.65" hidden="1" customHeight="1" x14ac:dyDescent="0.35">
      <c r="B75" s="14"/>
      <c r="C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2:16" s="46" customFormat="1" ht="15.65" hidden="1" customHeight="1" x14ac:dyDescent="0.35">
      <c r="B76" s="14"/>
      <c r="C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2:16" s="46" customFormat="1" ht="15.65" hidden="1" customHeight="1" x14ac:dyDescent="0.35">
      <c r="B77" s="14"/>
      <c r="C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2:16" s="46" customFormat="1" ht="15.65" hidden="1" customHeight="1" x14ac:dyDescent="0.35">
      <c r="B78" s="14"/>
      <c r="C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2:16" s="46" customFormat="1" ht="15.65" hidden="1" customHeight="1" x14ac:dyDescent="0.35">
      <c r="B79" s="14"/>
      <c r="C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2:16" s="46" customFormat="1" ht="15.65" hidden="1" customHeight="1" x14ac:dyDescent="0.35">
      <c r="B80" s="14"/>
      <c r="C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2:16" s="46" customFormat="1" ht="15.65" hidden="1" customHeight="1" x14ac:dyDescent="0.35">
      <c r="B81" s="14"/>
      <c r="C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2:16" s="46" customFormat="1" ht="15.65" hidden="1" customHeight="1" x14ac:dyDescent="0.35">
      <c r="B82" s="14"/>
      <c r="C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2:16" s="46" customFormat="1" ht="15.65" hidden="1" customHeight="1" x14ac:dyDescent="0.35">
      <c r="B83" s="14"/>
      <c r="C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2:16" s="46" customFormat="1" ht="15.65" hidden="1" customHeight="1" x14ac:dyDescent="0.35">
      <c r="B84" s="14"/>
      <c r="C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2:16" s="46" customFormat="1" ht="15.65" hidden="1" customHeight="1" x14ac:dyDescent="0.35">
      <c r="B85" s="14"/>
      <c r="C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2:16" s="46" customFormat="1" ht="15.65" hidden="1" customHeight="1" x14ac:dyDescent="0.35">
      <c r="B86" s="14"/>
      <c r="C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2:16" s="46" customFormat="1" ht="15.65" hidden="1" customHeight="1" x14ac:dyDescent="0.35">
      <c r="B87" s="14"/>
      <c r="C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2:16" s="46" customFormat="1" ht="15.65" hidden="1" customHeight="1" x14ac:dyDescent="0.35">
      <c r="B88" s="14"/>
      <c r="C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s="46" customFormat="1" ht="15.65" hidden="1" customHeight="1" x14ac:dyDescent="0.35">
      <c r="B89" s="14"/>
      <c r="C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6" s="46" customFormat="1" ht="15.65" hidden="1" customHeight="1" x14ac:dyDescent="0.35">
      <c r="B90" s="14"/>
      <c r="C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6" s="46" customFormat="1" ht="15.65" hidden="1" customHeight="1" x14ac:dyDescent="0.35">
      <c r="B91" s="14"/>
      <c r="C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2:16" s="46" customFormat="1" ht="15.65" customHeight="1" x14ac:dyDescent="0.35">
      <c r="B92" s="14"/>
      <c r="C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2:16" s="46" customFormat="1" ht="0" hidden="1" customHeight="1" x14ac:dyDescent="0.35">
      <c r="B93" s="14"/>
      <c r="C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2:16" s="46" customFormat="1" ht="0" hidden="1" customHeight="1" x14ac:dyDescent="0.35">
      <c r="B94" s="14"/>
      <c r="C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2:16" s="46" customFormat="1" ht="0" hidden="1" customHeight="1" x14ac:dyDescent="0.35">
      <c r="B95" s="14"/>
      <c r="C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2:16" s="46" customFormat="1" ht="0" hidden="1" customHeight="1" x14ac:dyDescent="0.35">
      <c r="B96" s="14"/>
      <c r="C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2:16" s="46" customFormat="1" ht="0" hidden="1" customHeight="1" x14ac:dyDescent="0.35">
      <c r="B97" s="14"/>
      <c r="C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2:16" s="46" customFormat="1" ht="0" hidden="1" customHeight="1" x14ac:dyDescent="0.35">
      <c r="B98" s="14"/>
      <c r="C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2:16" s="46" customFormat="1" ht="0" hidden="1" customHeight="1" x14ac:dyDescent="0.35">
      <c r="B99" s="14"/>
      <c r="C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2:16" s="46" customFormat="1" ht="0" hidden="1" customHeight="1" x14ac:dyDescent="0.35">
      <c r="B100" s="14"/>
      <c r="C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2:16" s="46" customFormat="1" ht="0" hidden="1" customHeight="1" x14ac:dyDescent="0.35">
      <c r="B101" s="14"/>
      <c r="C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2:16" s="46" customFormat="1" ht="0" hidden="1" customHeight="1" x14ac:dyDescent="0.35">
      <c r="B102" s="14"/>
      <c r="C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2:16" s="46" customFormat="1" ht="0" hidden="1" customHeight="1" x14ac:dyDescent="0.35">
      <c r="B103" s="14"/>
      <c r="C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s="46" customFormat="1" ht="0" hidden="1" customHeight="1" x14ac:dyDescent="0.35">
      <c r="B104" s="14"/>
      <c r="C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s="46" customFormat="1" ht="0" hidden="1" customHeight="1" x14ac:dyDescent="0.35">
      <c r="B105" s="14"/>
      <c r="C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s="46" customFormat="1" ht="0" hidden="1" customHeight="1" x14ac:dyDescent="0.35">
      <c r="B106" s="14"/>
      <c r="C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s="46" customFormat="1" ht="0" hidden="1" customHeight="1" x14ac:dyDescent="0.35">
      <c r="B107" s="14"/>
      <c r="C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s="46" customFormat="1" ht="0" hidden="1" customHeight="1" x14ac:dyDescent="0.35">
      <c r="B108" s="14"/>
      <c r="C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s="46" customFormat="1" ht="0" hidden="1" customHeight="1" x14ac:dyDescent="0.35">
      <c r="B109" s="14"/>
      <c r="C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s="46" customFormat="1" ht="0" hidden="1" customHeight="1" x14ac:dyDescent="0.35">
      <c r="B110" s="14"/>
      <c r="C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</sheetData>
  <mergeCells count="60">
    <mergeCell ref="A44:A46"/>
    <mergeCell ref="B44:B46"/>
    <mergeCell ref="C44:C46"/>
    <mergeCell ref="D44:D46"/>
    <mergeCell ref="E47:E50"/>
    <mergeCell ref="A38:A40"/>
    <mergeCell ref="B38:B40"/>
    <mergeCell ref="C38:C40"/>
    <mergeCell ref="D38:D40"/>
    <mergeCell ref="A41:A43"/>
    <mergeCell ref="B41:B43"/>
    <mergeCell ref="C41:C43"/>
    <mergeCell ref="D41:D43"/>
    <mergeCell ref="A32:A34"/>
    <mergeCell ref="B32:B34"/>
    <mergeCell ref="C32:C34"/>
    <mergeCell ref="D32:D34"/>
    <mergeCell ref="A35:A37"/>
    <mergeCell ref="B35:B37"/>
    <mergeCell ref="C35:C37"/>
    <mergeCell ref="D35:D37"/>
    <mergeCell ref="A26:A28"/>
    <mergeCell ref="B26:B28"/>
    <mergeCell ref="C26:C28"/>
    <mergeCell ref="D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N6:N7"/>
    <mergeCell ref="A8:A10"/>
    <mergeCell ref="B8:B10"/>
    <mergeCell ref="C8:C10"/>
    <mergeCell ref="D8:D10"/>
    <mergeCell ref="E6:E7"/>
    <mergeCell ref="F6:M6"/>
    <mergeCell ref="A11:A13"/>
    <mergeCell ref="B11:B13"/>
    <mergeCell ref="C11:C13"/>
    <mergeCell ref="D11:D13"/>
    <mergeCell ref="A6:A7"/>
    <mergeCell ref="B6:B7"/>
    <mergeCell ref="C6:C7"/>
    <mergeCell ref="D6:D7"/>
  </mergeCells>
  <conditionalFormatting sqref="F9:M9 G18:M18 G15:M15 G12:M12">
    <cfRule type="expression" dxfId="9" priority="10">
      <formula>IF(NOT(F8=0),TRUE,FALSE)</formula>
    </cfRule>
  </conditionalFormatting>
  <conditionalFormatting sqref="F18:M18">
    <cfRule type="expression" dxfId="8" priority="9">
      <formula>IF(NOT(F17=0),TRUE,FALSE)</formula>
    </cfRule>
  </conditionalFormatting>
  <conditionalFormatting sqref="F15:M15">
    <cfRule type="expression" dxfId="7" priority="8">
      <formula>IF(NOT(F14=0),TRUE,FALSE)</formula>
    </cfRule>
  </conditionalFormatting>
  <conditionalFormatting sqref="F12:M12">
    <cfRule type="expression" dxfId="6" priority="7">
      <formula>IF(NOT(F11=0),TRUE,FALSE)</formula>
    </cfRule>
  </conditionalFormatting>
  <conditionalFormatting sqref="G21:M21 G24:M24 G27:M27 G30:M30 G33:M33 G36:M36 G39:M39">
    <cfRule type="expression" dxfId="5" priority="6">
      <formula>IF(NOT(G20=0),TRUE,FALSE)</formula>
    </cfRule>
  </conditionalFormatting>
  <conditionalFormatting sqref="F21:M21 F24:M24 F27:M27 F30:M30 F33:M33 F36:M36 F39:M39">
    <cfRule type="expression" dxfId="4" priority="5">
      <formula>IF(NOT(F20=0),TRUE,FALSE)</formula>
    </cfRule>
  </conditionalFormatting>
  <conditionalFormatting sqref="G45:M45">
    <cfRule type="expression" dxfId="3" priority="4">
      <formula>IF(NOT(G44=0),TRUE,FALSE)</formula>
    </cfRule>
  </conditionalFormatting>
  <conditionalFormatting sqref="F45:M45">
    <cfRule type="expression" dxfId="2" priority="3">
      <formula>IF(NOT(F44=0),TRUE,FALSE)</formula>
    </cfRule>
  </conditionalFormatting>
  <conditionalFormatting sqref="F42:M42">
    <cfRule type="expression" dxfId="1" priority="1">
      <formula>IF(NOT(F41=0),TRUE,FALSE)</formula>
    </cfRule>
  </conditionalFormatting>
  <conditionalFormatting sqref="F42:M42">
    <cfRule type="expression" dxfId="0" priority="2">
      <formula>IF(NOT(F41=0),TRUE,FALSE)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30"/>
  <sheetViews>
    <sheetView view="pageBreakPreview" topLeftCell="A6" zoomScale="90" zoomScaleNormal="100" zoomScaleSheetLayoutView="90" workbookViewId="0">
      <selection activeCell="S33" sqref="S33"/>
    </sheetView>
  </sheetViews>
  <sheetFormatPr defaultRowHeight="14.5" x14ac:dyDescent="0.35"/>
  <cols>
    <col min="4" max="4" width="32.7265625" customWidth="1"/>
    <col min="5" max="5" width="16.26953125" customWidth="1"/>
    <col min="6" max="6" width="10.26953125" customWidth="1"/>
    <col min="7" max="7" width="12.26953125" customWidth="1"/>
    <col min="10" max="10" width="10" customWidth="1"/>
  </cols>
  <sheetData>
    <row r="1" spans="1:10" ht="44.5" customHeight="1" thickBot="1" x14ac:dyDescent="0.4">
      <c r="A1" s="224" t="s">
        <v>32</v>
      </c>
      <c r="B1" s="225"/>
      <c r="C1" s="225"/>
      <c r="D1" s="225"/>
      <c r="E1" s="225"/>
      <c r="F1" s="225"/>
      <c r="G1" s="225"/>
      <c r="H1" s="225"/>
      <c r="I1" s="225"/>
      <c r="J1" s="226"/>
    </row>
    <row r="2" spans="1:10" ht="19" thickBot="1" x14ac:dyDescent="0.4">
      <c r="A2" s="224" t="s">
        <v>266</v>
      </c>
      <c r="B2" s="225"/>
      <c r="C2" s="225"/>
      <c r="D2" s="225"/>
      <c r="E2" s="225"/>
      <c r="F2" s="225"/>
      <c r="G2" s="225"/>
      <c r="H2" s="225"/>
      <c r="I2" s="225"/>
      <c r="J2" s="226"/>
    </row>
    <row r="3" spans="1:10" x14ac:dyDescent="0.35">
      <c r="A3" s="206" t="s">
        <v>267</v>
      </c>
      <c r="B3" s="208" t="str">
        <f>SINTÉTICO!B3</f>
        <v>CONTRATAÇÃO DE EMPRESA DE ENGENHARIA PARA REFORMA E AMPLIAÇÃO DA EMEF BOM JESUS - VILA PALMEIRAS VI - ITUPIRANGA-PA</v>
      </c>
      <c r="C3" s="209"/>
      <c r="D3" s="210"/>
      <c r="E3" s="227" t="s">
        <v>268</v>
      </c>
      <c r="F3" s="228"/>
      <c r="G3" s="228" t="s">
        <v>269</v>
      </c>
      <c r="H3" s="228"/>
      <c r="I3" s="228" t="s">
        <v>270</v>
      </c>
      <c r="J3" s="229"/>
    </row>
    <row r="4" spans="1:10" ht="71.5" customHeight="1" thickBot="1" x14ac:dyDescent="0.4">
      <c r="A4" s="207"/>
      <c r="B4" s="211"/>
      <c r="C4" s="212"/>
      <c r="D4" s="213"/>
      <c r="E4" s="217" t="s">
        <v>1701</v>
      </c>
      <c r="F4" s="218"/>
      <c r="G4" s="71">
        <v>0.28820000000000001</v>
      </c>
      <c r="H4" s="72"/>
      <c r="I4" s="218" t="s">
        <v>271</v>
      </c>
      <c r="J4" s="219"/>
    </row>
    <row r="5" spans="1:10" x14ac:dyDescent="0.35">
      <c r="A5" s="232" t="s">
        <v>272</v>
      </c>
      <c r="B5" s="233"/>
      <c r="C5" s="233"/>
      <c r="D5" s="233"/>
      <c r="E5" s="233"/>
      <c r="F5" s="233"/>
      <c r="G5" s="233"/>
      <c r="H5" s="233"/>
      <c r="I5" s="233"/>
      <c r="J5" s="233"/>
    </row>
    <row r="6" spans="1:10" x14ac:dyDescent="0.35">
      <c r="A6" s="234" t="s">
        <v>273</v>
      </c>
      <c r="B6" s="234"/>
      <c r="C6" s="235" t="s">
        <v>19</v>
      </c>
      <c r="D6" s="236"/>
      <c r="E6" s="236"/>
      <c r="F6" s="236"/>
      <c r="G6" s="236"/>
      <c r="H6" s="237"/>
      <c r="I6" s="235" t="s">
        <v>23</v>
      </c>
      <c r="J6" s="237"/>
    </row>
    <row r="7" spans="1:10" x14ac:dyDescent="0.35">
      <c r="A7" s="73"/>
      <c r="B7" s="74"/>
      <c r="C7" s="73"/>
      <c r="D7" s="73"/>
      <c r="E7" s="73"/>
      <c r="F7" s="73"/>
      <c r="G7" s="73"/>
      <c r="H7" s="73"/>
      <c r="I7" s="73"/>
      <c r="J7" s="73"/>
    </row>
    <row r="8" spans="1:10" x14ac:dyDescent="0.35">
      <c r="A8" s="73"/>
      <c r="B8" s="74"/>
      <c r="C8" s="238" t="s">
        <v>274</v>
      </c>
      <c r="D8" s="238"/>
      <c r="E8" s="238"/>
      <c r="F8" s="238"/>
      <c r="G8" s="238"/>
      <c r="H8" s="238"/>
      <c r="I8" s="75"/>
      <c r="J8" s="73"/>
    </row>
    <row r="9" spans="1:10" x14ac:dyDescent="0.35">
      <c r="A9" s="234" t="s">
        <v>275</v>
      </c>
      <c r="B9" s="234"/>
      <c r="C9" s="238" t="s">
        <v>276</v>
      </c>
      <c r="D9" s="238"/>
      <c r="E9" s="238"/>
      <c r="F9" s="238"/>
      <c r="G9" s="238"/>
      <c r="H9" s="238"/>
      <c r="I9" s="239">
        <v>8.0000000000000002E-3</v>
      </c>
      <c r="J9" s="240"/>
    </row>
    <row r="10" spans="1:10" x14ac:dyDescent="0.35">
      <c r="A10" s="234" t="s">
        <v>277</v>
      </c>
      <c r="B10" s="234"/>
      <c r="C10" s="238" t="s">
        <v>278</v>
      </c>
      <c r="D10" s="238"/>
      <c r="E10" s="238"/>
      <c r="F10" s="238"/>
      <c r="G10" s="238"/>
      <c r="H10" s="238"/>
      <c r="I10" s="239">
        <v>6.1600000000000002E-2</v>
      </c>
      <c r="J10" s="240"/>
    </row>
    <row r="11" spans="1:10" x14ac:dyDescent="0.35">
      <c r="A11" s="73"/>
      <c r="B11" s="74"/>
      <c r="C11" s="238" t="s">
        <v>18</v>
      </c>
      <c r="D11" s="238"/>
      <c r="E11" s="238"/>
      <c r="F11" s="238"/>
      <c r="G11" s="238"/>
      <c r="H11" s="238"/>
      <c r="I11" s="239">
        <f>SUM(I9:J10)</f>
        <v>6.9599999999999995E-2</v>
      </c>
      <c r="J11" s="240"/>
    </row>
    <row r="12" spans="1:10" x14ac:dyDescent="0.35">
      <c r="A12" s="73"/>
      <c r="B12" s="74"/>
      <c r="C12" s="73"/>
      <c r="D12" s="76"/>
      <c r="E12" s="73"/>
      <c r="F12" s="73"/>
      <c r="G12" s="73"/>
      <c r="H12" s="73"/>
      <c r="I12" s="230"/>
      <c r="J12" s="231"/>
    </row>
    <row r="13" spans="1:10" x14ac:dyDescent="0.35">
      <c r="A13" s="73"/>
      <c r="B13" s="74"/>
      <c r="C13" s="238" t="s">
        <v>279</v>
      </c>
      <c r="D13" s="238"/>
      <c r="E13" s="238"/>
      <c r="F13" s="238"/>
      <c r="G13" s="238"/>
      <c r="H13" s="238"/>
      <c r="I13" s="230"/>
      <c r="J13" s="231"/>
    </row>
    <row r="14" spans="1:10" x14ac:dyDescent="0.35">
      <c r="A14" s="234" t="s">
        <v>280</v>
      </c>
      <c r="B14" s="234"/>
      <c r="C14" s="238" t="s">
        <v>281</v>
      </c>
      <c r="D14" s="238"/>
      <c r="E14" s="238"/>
      <c r="F14" s="238"/>
      <c r="G14" s="238"/>
      <c r="H14" s="238"/>
      <c r="I14" s="240">
        <v>0.03</v>
      </c>
      <c r="J14" s="240"/>
    </row>
    <row r="15" spans="1:10" x14ac:dyDescent="0.35">
      <c r="A15" s="234" t="s">
        <v>282</v>
      </c>
      <c r="B15" s="234"/>
      <c r="C15" s="238" t="s">
        <v>283</v>
      </c>
      <c r="D15" s="238"/>
      <c r="E15" s="238"/>
      <c r="F15" s="238"/>
      <c r="G15" s="238"/>
      <c r="H15" s="238"/>
      <c r="I15" s="240">
        <v>5.8999999999999999E-3</v>
      </c>
      <c r="J15" s="240"/>
    </row>
    <row r="16" spans="1:10" x14ac:dyDescent="0.35">
      <c r="A16" s="234" t="s">
        <v>284</v>
      </c>
      <c r="B16" s="234"/>
      <c r="C16" s="238" t="s">
        <v>285</v>
      </c>
      <c r="D16" s="238"/>
      <c r="E16" s="238"/>
      <c r="F16" s="238"/>
      <c r="G16" s="238"/>
      <c r="H16" s="238"/>
      <c r="I16" s="240">
        <v>9.7000000000000003E-3</v>
      </c>
      <c r="J16" s="240"/>
    </row>
    <row r="17" spans="1:10" x14ac:dyDescent="0.35">
      <c r="A17" s="73"/>
      <c r="B17" s="74"/>
      <c r="C17" s="238" t="s">
        <v>18</v>
      </c>
      <c r="D17" s="238"/>
      <c r="E17" s="238"/>
      <c r="F17" s="238"/>
      <c r="G17" s="238"/>
      <c r="H17" s="238"/>
      <c r="I17" s="240">
        <f>SUM(I14:I16)</f>
        <v>4.5600000000000002E-2</v>
      </c>
      <c r="J17" s="240"/>
    </row>
    <row r="18" spans="1:10" x14ac:dyDescent="0.35">
      <c r="A18" s="73"/>
      <c r="B18" s="74"/>
      <c r="C18" s="73"/>
      <c r="D18" s="76"/>
      <c r="E18" s="73"/>
      <c r="F18" s="73"/>
      <c r="G18" s="73"/>
      <c r="H18" s="73"/>
      <c r="I18" s="231"/>
      <c r="J18" s="231"/>
    </row>
    <row r="19" spans="1:10" x14ac:dyDescent="0.35">
      <c r="A19" s="234" t="s">
        <v>286</v>
      </c>
      <c r="B19" s="234"/>
      <c r="C19" s="238" t="s">
        <v>287</v>
      </c>
      <c r="D19" s="238"/>
      <c r="E19" s="238"/>
      <c r="F19" s="238"/>
      <c r="G19" s="238"/>
      <c r="H19" s="238"/>
      <c r="I19" s="230"/>
      <c r="J19" s="231"/>
    </row>
    <row r="20" spans="1:10" x14ac:dyDescent="0.35">
      <c r="A20" s="241"/>
      <c r="B20" s="242"/>
      <c r="C20" s="238" t="s">
        <v>288</v>
      </c>
      <c r="D20" s="238"/>
      <c r="E20" s="238"/>
      <c r="F20" s="238"/>
      <c r="G20" s="238"/>
      <c r="H20" s="238"/>
      <c r="I20" s="240">
        <v>0.03</v>
      </c>
      <c r="J20" s="240"/>
    </row>
    <row r="21" spans="1:10" x14ac:dyDescent="0.35">
      <c r="A21" s="241"/>
      <c r="B21" s="242"/>
      <c r="C21" s="238" t="s">
        <v>289</v>
      </c>
      <c r="D21" s="238"/>
      <c r="E21" s="238"/>
      <c r="F21" s="238"/>
      <c r="G21" s="238"/>
      <c r="H21" s="238"/>
      <c r="I21" s="240">
        <v>0.05</v>
      </c>
      <c r="J21" s="240"/>
    </row>
    <row r="22" spans="1:10" x14ac:dyDescent="0.35">
      <c r="A22" s="241"/>
      <c r="B22" s="242"/>
      <c r="C22" s="238" t="s">
        <v>290</v>
      </c>
      <c r="D22" s="238"/>
      <c r="E22" s="238"/>
      <c r="F22" s="238"/>
      <c r="G22" s="238"/>
      <c r="H22" s="238"/>
      <c r="I22" s="240">
        <v>6.4999999999999997E-3</v>
      </c>
      <c r="J22" s="240"/>
    </row>
    <row r="23" spans="1:10" x14ac:dyDescent="0.35">
      <c r="A23" s="77"/>
      <c r="B23" s="77"/>
      <c r="C23" s="238" t="s">
        <v>291</v>
      </c>
      <c r="D23" s="238"/>
      <c r="E23" s="238"/>
      <c r="F23" s="238"/>
      <c r="G23" s="238"/>
      <c r="H23" s="238"/>
      <c r="I23" s="240">
        <v>4.4999999999999998E-2</v>
      </c>
      <c r="J23" s="240"/>
    </row>
    <row r="24" spans="1:10" x14ac:dyDescent="0.35">
      <c r="A24" s="73"/>
      <c r="B24" s="75"/>
      <c r="C24" s="238" t="s">
        <v>18</v>
      </c>
      <c r="D24" s="238"/>
      <c r="E24" s="238"/>
      <c r="F24" s="238"/>
      <c r="G24" s="238"/>
      <c r="H24" s="238"/>
      <c r="I24" s="240">
        <f>SUM(I20:I23)</f>
        <v>0.13150000000000001</v>
      </c>
      <c r="J24" s="240"/>
    </row>
    <row r="25" spans="1:10" x14ac:dyDescent="0.35">
      <c r="A25" s="73"/>
      <c r="B25" s="73"/>
      <c r="C25" s="73"/>
      <c r="D25" s="73"/>
      <c r="E25" s="73"/>
      <c r="F25" s="73"/>
      <c r="G25" s="73"/>
      <c r="H25" s="73"/>
      <c r="I25" s="230"/>
      <c r="J25" s="231"/>
    </row>
    <row r="26" spans="1:10" x14ac:dyDescent="0.35">
      <c r="A26" s="238" t="s">
        <v>292</v>
      </c>
      <c r="B26" s="238"/>
      <c r="C26" s="238" t="s">
        <v>293</v>
      </c>
      <c r="D26" s="238"/>
      <c r="E26" s="238"/>
      <c r="F26" s="238"/>
      <c r="G26" s="238"/>
      <c r="H26" s="238"/>
      <c r="I26" s="244">
        <f>((1+(I14+I16+I9))*(1+I15)*(1+I10))/(1-I24)-1</f>
        <v>0.2881986483454233</v>
      </c>
      <c r="J26" s="244"/>
    </row>
    <row r="27" spans="1:10" x14ac:dyDescent="0.35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x14ac:dyDescent="0.35">
      <c r="A28" s="73"/>
      <c r="B28" s="73"/>
      <c r="C28" s="73"/>
      <c r="D28" s="73"/>
      <c r="E28" s="73"/>
      <c r="F28" s="73"/>
      <c r="G28" s="73"/>
      <c r="H28" s="73"/>
      <c r="I28" s="73"/>
      <c r="J28" s="73"/>
    </row>
    <row r="29" spans="1:10" x14ac:dyDescent="0.35">
      <c r="A29" s="73"/>
      <c r="B29" s="73"/>
      <c r="C29" s="73"/>
      <c r="D29" s="73"/>
      <c r="E29" s="73"/>
      <c r="F29" s="73"/>
      <c r="G29" s="73"/>
      <c r="H29" s="73"/>
      <c r="I29" s="73"/>
      <c r="J29" s="73"/>
    </row>
    <row r="30" spans="1:10" ht="53" customHeight="1" x14ac:dyDescent="0.35">
      <c r="A30" s="243" t="s">
        <v>294</v>
      </c>
      <c r="B30" s="243"/>
      <c r="C30" s="243"/>
      <c r="D30" s="243"/>
      <c r="E30" s="243"/>
      <c r="F30" s="243"/>
      <c r="G30" s="243"/>
      <c r="H30" s="243"/>
      <c r="I30" s="243"/>
      <c r="J30" s="243"/>
    </row>
  </sheetData>
  <mergeCells count="58">
    <mergeCell ref="A30:J30"/>
    <mergeCell ref="C23:H23"/>
    <mergeCell ref="I23:J23"/>
    <mergeCell ref="C24:H24"/>
    <mergeCell ref="I24:J24"/>
    <mergeCell ref="I25:J25"/>
    <mergeCell ref="A26:B26"/>
    <mergeCell ref="C26:H26"/>
    <mergeCell ref="I26:J26"/>
    <mergeCell ref="A21:B21"/>
    <mergeCell ref="C21:H21"/>
    <mergeCell ref="I21:J21"/>
    <mergeCell ref="A22:B22"/>
    <mergeCell ref="C22:H22"/>
    <mergeCell ref="I22:J22"/>
    <mergeCell ref="A19:B19"/>
    <mergeCell ref="C19:H19"/>
    <mergeCell ref="I19:J19"/>
    <mergeCell ref="A20:B20"/>
    <mergeCell ref="C20:H20"/>
    <mergeCell ref="I20:J20"/>
    <mergeCell ref="I18:J18"/>
    <mergeCell ref="C13:H13"/>
    <mergeCell ref="I13:J13"/>
    <mergeCell ref="A14:B14"/>
    <mergeCell ref="C14:H14"/>
    <mergeCell ref="I14:J14"/>
    <mergeCell ref="A15:B15"/>
    <mergeCell ref="C15:H15"/>
    <mergeCell ref="I15:J15"/>
    <mergeCell ref="A16:B16"/>
    <mergeCell ref="C16:H16"/>
    <mergeCell ref="I16:J16"/>
    <mergeCell ref="C17:H17"/>
    <mergeCell ref="I17:J17"/>
    <mergeCell ref="I12:J12"/>
    <mergeCell ref="A5:J5"/>
    <mergeCell ref="A6:B6"/>
    <mergeCell ref="C6:H6"/>
    <mergeCell ref="I6:J6"/>
    <mergeCell ref="C8:H8"/>
    <mergeCell ref="A9:B9"/>
    <mergeCell ref="C9:H9"/>
    <mergeCell ref="I9:J9"/>
    <mergeCell ref="A10:B10"/>
    <mergeCell ref="C10:H10"/>
    <mergeCell ref="I10:J10"/>
    <mergeCell ref="C11:H11"/>
    <mergeCell ref="I11:J11"/>
    <mergeCell ref="A1:J1"/>
    <mergeCell ref="A2:J2"/>
    <mergeCell ref="A3:A4"/>
    <mergeCell ref="B3:D4"/>
    <mergeCell ref="E3:F3"/>
    <mergeCell ref="G3:H3"/>
    <mergeCell ref="I3:J3"/>
    <mergeCell ref="E4:F4"/>
    <mergeCell ref="I4:J4"/>
  </mergeCells>
  <pageMargins left="0.511811024" right="0.511811024" top="0.78740157499999996" bottom="0.78740157499999996" header="0.31496062000000002" footer="0.31496062000000002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5"/>
  <sheetViews>
    <sheetView view="pageBreakPreview" zoomScaleNormal="100" zoomScaleSheetLayoutView="100" workbookViewId="0">
      <selection activeCell="A13" sqref="A13:J15"/>
    </sheetView>
  </sheetViews>
  <sheetFormatPr defaultRowHeight="14.5" x14ac:dyDescent="0.35"/>
  <cols>
    <col min="1" max="1" width="8.81640625" customWidth="1"/>
    <col min="2" max="2" width="10.1796875" customWidth="1"/>
    <col min="3" max="3" width="8.1796875" customWidth="1"/>
    <col min="4" max="4" width="58.81640625" customWidth="1"/>
    <col min="5" max="5" width="11.7265625" customWidth="1"/>
    <col min="6" max="6" width="13.81640625" customWidth="1"/>
    <col min="7" max="7" width="9.1796875" customWidth="1"/>
    <col min="8" max="8" width="10.54296875" customWidth="1"/>
    <col min="9" max="9" width="10.1796875" customWidth="1"/>
  </cols>
  <sheetData>
    <row r="1" spans="1:10" ht="40.25" customHeight="1" thickBot="1" x14ac:dyDescent="0.4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5"/>
    </row>
    <row r="2" spans="1:10" ht="19" thickBot="1" x14ac:dyDescent="0.4">
      <c r="A2" s="203" t="s">
        <v>266</v>
      </c>
      <c r="B2" s="204"/>
      <c r="C2" s="204"/>
      <c r="D2" s="204"/>
      <c r="E2" s="204"/>
      <c r="F2" s="204"/>
      <c r="G2" s="204"/>
      <c r="H2" s="204"/>
      <c r="I2" s="204"/>
      <c r="J2" s="205"/>
    </row>
    <row r="3" spans="1:10" x14ac:dyDescent="0.35">
      <c r="A3" s="206" t="s">
        <v>267</v>
      </c>
      <c r="B3" s="208" t="str">
        <f>SINTÉTICO!B3</f>
        <v>CONTRATAÇÃO DE EMPRESA DE ENGENHARIA PARA REFORMA E AMPLIAÇÃO DA EMEF BOM JESUS - VILA PALMEIRAS VI - ITUPIRANGA-PA</v>
      </c>
      <c r="C3" s="209"/>
      <c r="D3" s="210"/>
      <c r="E3" s="214" t="s">
        <v>268</v>
      </c>
      <c r="F3" s="215"/>
      <c r="G3" s="215" t="s">
        <v>269</v>
      </c>
      <c r="H3" s="215"/>
      <c r="I3" s="215" t="s">
        <v>270</v>
      </c>
      <c r="J3" s="216"/>
    </row>
    <row r="4" spans="1:10" ht="67.900000000000006" customHeight="1" thickBot="1" x14ac:dyDescent="0.4">
      <c r="A4" s="207"/>
      <c r="B4" s="211"/>
      <c r="C4" s="212"/>
      <c r="D4" s="213"/>
      <c r="E4" s="217" t="s">
        <v>1701</v>
      </c>
      <c r="F4" s="218"/>
      <c r="G4" s="78">
        <v>0.28820000000000001</v>
      </c>
      <c r="H4" s="79"/>
      <c r="I4" s="218" t="s">
        <v>271</v>
      </c>
      <c r="J4" s="219"/>
    </row>
    <row r="5" spans="1:10" x14ac:dyDescent="0.35">
      <c r="A5" s="80" t="s">
        <v>295</v>
      </c>
      <c r="B5" s="245" t="s">
        <v>296</v>
      </c>
      <c r="C5" s="245"/>
      <c r="D5" s="245"/>
      <c r="E5" s="246"/>
      <c r="F5" s="246"/>
      <c r="G5" s="246"/>
      <c r="H5" s="85">
        <f>SINTÉTICO!H271</f>
        <v>763237.67</v>
      </c>
      <c r="I5" s="247">
        <f>(H7/H9)</f>
        <v>0.77632951234031933</v>
      </c>
      <c r="J5" s="248"/>
    </row>
    <row r="6" spans="1:10" x14ac:dyDescent="0.35">
      <c r="A6" s="80" t="s">
        <v>297</v>
      </c>
      <c r="B6" s="245" t="s">
        <v>298</v>
      </c>
      <c r="C6" s="245"/>
      <c r="D6" s="245"/>
      <c r="E6" s="245"/>
      <c r="F6" s="245"/>
      <c r="G6" s="245"/>
      <c r="H6" s="86">
        <f>SINTÉTICO!H272</f>
        <v>219898.56</v>
      </c>
      <c r="I6" s="249">
        <f>H8/H9</f>
        <v>0.2236704876596807</v>
      </c>
      <c r="J6" s="250"/>
    </row>
    <row r="7" spans="1:10" x14ac:dyDescent="0.35">
      <c r="A7" s="81"/>
      <c r="B7" s="82"/>
      <c r="C7" s="83"/>
      <c r="D7" s="83"/>
      <c r="E7" s="246" t="s">
        <v>299</v>
      </c>
      <c r="F7" s="246"/>
      <c r="G7" s="246"/>
      <c r="H7" s="87">
        <f>H5</f>
        <v>763237.67</v>
      </c>
      <c r="I7" s="251"/>
      <c r="J7" s="252"/>
    </row>
    <row r="8" spans="1:10" x14ac:dyDescent="0.35">
      <c r="A8" s="81"/>
      <c r="B8" s="82"/>
      <c r="C8" s="84"/>
      <c r="D8" s="84"/>
      <c r="E8" s="245" t="s">
        <v>300</v>
      </c>
      <c r="F8" s="245"/>
      <c r="G8" s="245"/>
      <c r="H8" s="87">
        <f>H6</f>
        <v>219898.56</v>
      </c>
      <c r="I8" s="253"/>
      <c r="J8" s="254"/>
    </row>
    <row r="9" spans="1:10" x14ac:dyDescent="0.35">
      <c r="A9" s="81"/>
      <c r="B9" s="82"/>
      <c r="C9" s="84"/>
      <c r="D9" s="84"/>
      <c r="E9" s="245" t="s">
        <v>301</v>
      </c>
      <c r="F9" s="245"/>
      <c r="G9" s="245"/>
      <c r="H9" s="87">
        <f>SUM(H7:H8)</f>
        <v>983136.23</v>
      </c>
      <c r="I9" s="255">
        <v>1</v>
      </c>
      <c r="J9" s="255"/>
    </row>
    <row r="13" spans="1:10" x14ac:dyDescent="0.35">
      <c r="A13" s="223" t="s">
        <v>294</v>
      </c>
      <c r="B13" s="223"/>
      <c r="C13" s="223"/>
      <c r="D13" s="223"/>
      <c r="E13" s="223"/>
      <c r="F13" s="223"/>
      <c r="G13" s="223"/>
      <c r="H13" s="223"/>
      <c r="I13" s="223"/>
      <c r="J13" s="223"/>
    </row>
    <row r="14" spans="1:10" x14ac:dyDescent="0.35">
      <c r="A14" s="223"/>
      <c r="B14" s="223"/>
      <c r="C14" s="223"/>
      <c r="D14" s="223"/>
      <c r="E14" s="223"/>
      <c r="F14" s="223"/>
      <c r="G14" s="223"/>
      <c r="H14" s="223"/>
      <c r="I14" s="223"/>
      <c r="J14" s="223"/>
    </row>
    <row r="15" spans="1:10" x14ac:dyDescent="0.35">
      <c r="A15" s="223"/>
      <c r="B15" s="223"/>
      <c r="C15" s="223"/>
      <c r="D15" s="223"/>
      <c r="E15" s="223"/>
      <c r="F15" s="223"/>
      <c r="G15" s="223"/>
      <c r="H15" s="223"/>
      <c r="I15" s="223"/>
      <c r="J15" s="223"/>
    </row>
  </sheetData>
  <mergeCells count="20">
    <mergeCell ref="E8:G8"/>
    <mergeCell ref="I8:J8"/>
    <mergeCell ref="E9:G9"/>
    <mergeCell ref="I9:J9"/>
    <mergeCell ref="A13:J15"/>
    <mergeCell ref="B5:G5"/>
    <mergeCell ref="I5:J5"/>
    <mergeCell ref="B6:G6"/>
    <mergeCell ref="I6:J6"/>
    <mergeCell ref="E7:G7"/>
    <mergeCell ref="I7:J7"/>
    <mergeCell ref="A1:J1"/>
    <mergeCell ref="A2:J2"/>
    <mergeCell ref="A3:A4"/>
    <mergeCell ref="B3:D4"/>
    <mergeCell ref="E3:F3"/>
    <mergeCell ref="G3:H3"/>
    <mergeCell ref="I3:J3"/>
    <mergeCell ref="E4:F4"/>
    <mergeCell ref="I4:J4"/>
  </mergeCells>
  <pageMargins left="0.511811024" right="0.511811024" top="0.78740157499999996" bottom="0.78740157499999996" header="0.31496062000000002" footer="0.31496062000000002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537"/>
  <sheetViews>
    <sheetView view="pageBreakPreview" topLeftCell="A1400" zoomScaleNormal="100" zoomScaleSheetLayoutView="100" workbookViewId="0">
      <selection activeCell="D1411" sqref="D1411"/>
    </sheetView>
  </sheetViews>
  <sheetFormatPr defaultRowHeight="14.5" x14ac:dyDescent="0.35"/>
  <cols>
    <col min="1" max="1" width="8.81640625" customWidth="1"/>
    <col min="2" max="2" width="10.1796875" customWidth="1"/>
    <col min="3" max="3" width="8.1796875" customWidth="1"/>
    <col min="4" max="4" width="58.81640625" customWidth="1"/>
    <col min="5" max="5" width="11.7265625" customWidth="1"/>
    <col min="6" max="6" width="13.81640625" customWidth="1"/>
    <col min="7" max="7" width="9.1796875" customWidth="1"/>
    <col min="8" max="8" width="10.54296875" customWidth="1"/>
    <col min="9" max="9" width="10.1796875" customWidth="1"/>
  </cols>
  <sheetData>
    <row r="1" spans="1:10" ht="40.25" customHeight="1" thickBot="1" x14ac:dyDescent="0.4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5"/>
    </row>
    <row r="2" spans="1:10" ht="19" thickBot="1" x14ac:dyDescent="0.4">
      <c r="A2" s="203" t="s">
        <v>266</v>
      </c>
      <c r="B2" s="204"/>
      <c r="C2" s="204"/>
      <c r="D2" s="204"/>
      <c r="E2" s="204"/>
      <c r="F2" s="204"/>
      <c r="G2" s="204"/>
      <c r="H2" s="204"/>
      <c r="I2" s="204"/>
      <c r="J2" s="205"/>
    </row>
    <row r="3" spans="1:10" x14ac:dyDescent="0.35">
      <c r="A3" s="256" t="s">
        <v>267</v>
      </c>
      <c r="B3" s="257" t="str">
        <f>SINTÉTICO!B3</f>
        <v>CONTRATAÇÃO DE EMPRESA DE ENGENHARIA PARA REFORMA E AMPLIAÇÃO DA EMEF BOM JESUS - VILA PALMEIRAS VI - ITUPIRANGA-PA</v>
      </c>
      <c r="C3" s="258"/>
      <c r="D3" s="259"/>
      <c r="E3" s="214" t="s">
        <v>268</v>
      </c>
      <c r="F3" s="215"/>
      <c r="G3" s="215" t="s">
        <v>269</v>
      </c>
      <c r="H3" s="215"/>
      <c r="I3" s="215" t="s">
        <v>270</v>
      </c>
      <c r="J3" s="216"/>
    </row>
    <row r="4" spans="1:10" ht="67.900000000000006" customHeight="1" thickBot="1" x14ac:dyDescent="0.4">
      <c r="A4" s="207"/>
      <c r="B4" s="211"/>
      <c r="C4" s="212"/>
      <c r="D4" s="213"/>
      <c r="E4" s="217" t="s">
        <v>1701</v>
      </c>
      <c r="F4" s="218"/>
      <c r="G4" s="78">
        <v>0.28820000000000001</v>
      </c>
      <c r="H4" s="79"/>
      <c r="I4" s="218" t="s">
        <v>271</v>
      </c>
      <c r="J4" s="219"/>
    </row>
    <row r="5" spans="1:10" ht="15.5" customHeight="1" thickBot="1" x14ac:dyDescent="0.4">
      <c r="A5" s="262" t="s">
        <v>302</v>
      </c>
      <c r="B5" s="263"/>
      <c r="C5" s="263"/>
      <c r="D5" s="263"/>
      <c r="E5" s="263"/>
      <c r="F5" s="263"/>
      <c r="G5" s="263"/>
      <c r="H5" s="263"/>
      <c r="I5" s="263"/>
      <c r="J5" s="264"/>
    </row>
    <row r="6" spans="1:10" x14ac:dyDescent="0.35">
      <c r="A6" s="89"/>
      <c r="B6" s="268"/>
      <c r="C6" s="268"/>
      <c r="D6" s="268"/>
      <c r="E6" s="268"/>
      <c r="F6" s="268"/>
      <c r="G6" s="268"/>
      <c r="H6" s="90"/>
      <c r="I6" s="269"/>
      <c r="J6" s="269"/>
    </row>
    <row r="7" spans="1:10" x14ac:dyDescent="0.35">
      <c r="A7" s="265" t="s">
        <v>402</v>
      </c>
      <c r="B7" s="266"/>
      <c r="C7" s="266"/>
      <c r="D7" s="266"/>
      <c r="E7" s="266"/>
      <c r="F7" s="266"/>
      <c r="G7" s="266"/>
      <c r="H7" s="266"/>
      <c r="I7" s="266"/>
      <c r="J7" s="266"/>
    </row>
    <row r="8" spans="1:10" x14ac:dyDescent="0.35">
      <c r="A8" s="165" t="s">
        <v>33</v>
      </c>
      <c r="B8" s="173" t="s">
        <v>1</v>
      </c>
      <c r="C8" s="165" t="s">
        <v>2</v>
      </c>
      <c r="D8" s="165" t="s">
        <v>3</v>
      </c>
      <c r="E8" s="270" t="s">
        <v>403</v>
      </c>
      <c r="F8" s="270"/>
      <c r="G8" s="174" t="s">
        <v>4</v>
      </c>
      <c r="H8" s="173" t="s">
        <v>5</v>
      </c>
      <c r="I8" s="173" t="s">
        <v>6</v>
      </c>
      <c r="J8" s="173" t="s">
        <v>7</v>
      </c>
    </row>
    <row r="9" spans="1:10" ht="25" x14ac:dyDescent="0.35">
      <c r="A9" s="166" t="s">
        <v>404</v>
      </c>
      <c r="B9" s="142" t="s">
        <v>37</v>
      </c>
      <c r="C9" s="166" t="s">
        <v>17</v>
      </c>
      <c r="D9" s="166" t="s">
        <v>34</v>
      </c>
      <c r="E9" s="267" t="s">
        <v>405</v>
      </c>
      <c r="F9" s="267"/>
      <c r="G9" s="143" t="s">
        <v>31</v>
      </c>
      <c r="H9" s="150">
        <v>1</v>
      </c>
      <c r="I9" s="144">
        <v>159.66999999999999</v>
      </c>
      <c r="J9" s="144">
        <v>159.66999999999999</v>
      </c>
    </row>
    <row r="10" spans="1:10" ht="37.5" x14ac:dyDescent="0.35">
      <c r="A10" s="167" t="s">
        <v>406</v>
      </c>
      <c r="B10" s="151" t="s">
        <v>407</v>
      </c>
      <c r="C10" s="167" t="s">
        <v>17</v>
      </c>
      <c r="D10" s="167" t="s">
        <v>408</v>
      </c>
      <c r="E10" s="260" t="s">
        <v>405</v>
      </c>
      <c r="F10" s="260"/>
      <c r="G10" s="152" t="s">
        <v>409</v>
      </c>
      <c r="H10" s="153">
        <v>0.4</v>
      </c>
      <c r="I10" s="154">
        <v>22.61</v>
      </c>
      <c r="J10" s="154">
        <v>9.0399999999999991</v>
      </c>
    </row>
    <row r="11" spans="1:10" ht="37.5" x14ac:dyDescent="0.35">
      <c r="A11" s="167" t="s">
        <v>406</v>
      </c>
      <c r="B11" s="151" t="s">
        <v>410</v>
      </c>
      <c r="C11" s="167" t="s">
        <v>17</v>
      </c>
      <c r="D11" s="167" t="s">
        <v>411</v>
      </c>
      <c r="E11" s="260" t="s">
        <v>405</v>
      </c>
      <c r="F11" s="260"/>
      <c r="G11" s="152" t="s">
        <v>409</v>
      </c>
      <c r="H11" s="153">
        <v>0.4</v>
      </c>
      <c r="I11" s="154">
        <v>18.16</v>
      </c>
      <c r="J11" s="154">
        <v>7.26</v>
      </c>
    </row>
    <row r="12" spans="1:10" x14ac:dyDescent="0.35">
      <c r="A12" s="169" t="s">
        <v>412</v>
      </c>
      <c r="B12" s="155" t="s">
        <v>413</v>
      </c>
      <c r="C12" s="169" t="s">
        <v>17</v>
      </c>
      <c r="D12" s="169" t="s">
        <v>414</v>
      </c>
      <c r="E12" s="261" t="s">
        <v>415</v>
      </c>
      <c r="F12" s="261"/>
      <c r="G12" s="156" t="s">
        <v>416</v>
      </c>
      <c r="H12" s="157">
        <v>0.41</v>
      </c>
      <c r="I12" s="158">
        <v>150</v>
      </c>
      <c r="J12" s="158">
        <v>61.5</v>
      </c>
    </row>
    <row r="13" spans="1:10" ht="14.5" customHeight="1" x14ac:dyDescent="0.35">
      <c r="A13" s="169" t="s">
        <v>412</v>
      </c>
      <c r="B13" s="155" t="s">
        <v>417</v>
      </c>
      <c r="C13" s="169" t="s">
        <v>17</v>
      </c>
      <c r="D13" s="169" t="s">
        <v>418</v>
      </c>
      <c r="E13" s="261" t="s">
        <v>415</v>
      </c>
      <c r="F13" s="261"/>
      <c r="G13" s="156" t="s">
        <v>31</v>
      </c>
      <c r="H13" s="157">
        <v>1</v>
      </c>
      <c r="I13" s="158">
        <v>80</v>
      </c>
      <c r="J13" s="158">
        <v>80</v>
      </c>
    </row>
    <row r="14" spans="1:10" x14ac:dyDescent="0.35">
      <c r="A14" s="169" t="s">
        <v>412</v>
      </c>
      <c r="B14" s="155" t="s">
        <v>419</v>
      </c>
      <c r="C14" s="169" t="s">
        <v>17</v>
      </c>
      <c r="D14" s="169" t="s">
        <v>420</v>
      </c>
      <c r="E14" s="261" t="s">
        <v>415</v>
      </c>
      <c r="F14" s="261"/>
      <c r="G14" s="156" t="s">
        <v>421</v>
      </c>
      <c r="H14" s="157">
        <v>0.1</v>
      </c>
      <c r="I14" s="158">
        <v>18.739999999999998</v>
      </c>
      <c r="J14" s="158">
        <v>1.87</v>
      </c>
    </row>
    <row r="15" spans="1:10" ht="25" x14ac:dyDescent="0.35">
      <c r="A15" s="168"/>
      <c r="B15" s="168"/>
      <c r="C15" s="168"/>
      <c r="D15" s="168"/>
      <c r="E15" s="168" t="s">
        <v>422</v>
      </c>
      <c r="F15" s="159">
        <v>11.24</v>
      </c>
      <c r="G15" s="168" t="s">
        <v>423</v>
      </c>
      <c r="H15" s="159">
        <v>0</v>
      </c>
      <c r="I15" s="168" t="s">
        <v>424</v>
      </c>
      <c r="J15" s="159">
        <v>11.24</v>
      </c>
    </row>
    <row r="16" spans="1:10" ht="25.5" thickBot="1" x14ac:dyDescent="0.4">
      <c r="A16" s="168"/>
      <c r="B16" s="168"/>
      <c r="C16" s="168"/>
      <c r="D16" s="168"/>
      <c r="E16" s="168" t="s">
        <v>425</v>
      </c>
      <c r="F16" s="159">
        <v>46.01</v>
      </c>
      <c r="G16" s="168"/>
      <c r="H16" s="271" t="s">
        <v>426</v>
      </c>
      <c r="I16" s="271"/>
      <c r="J16" s="159">
        <v>205.68</v>
      </c>
    </row>
    <row r="17" spans="1:10" ht="15" thickTop="1" x14ac:dyDescent="0.35">
      <c r="A17" s="160"/>
      <c r="B17" s="160"/>
      <c r="C17" s="160"/>
      <c r="D17" s="160"/>
      <c r="E17" s="160"/>
      <c r="F17" s="160"/>
      <c r="G17" s="160"/>
      <c r="H17" s="160"/>
      <c r="I17" s="160"/>
      <c r="J17" s="160"/>
    </row>
    <row r="18" spans="1:10" x14ac:dyDescent="0.35">
      <c r="A18" s="165" t="s">
        <v>48</v>
      </c>
      <c r="B18" s="173" t="s">
        <v>1</v>
      </c>
      <c r="C18" s="165" t="s">
        <v>2</v>
      </c>
      <c r="D18" s="165" t="s">
        <v>3</v>
      </c>
      <c r="E18" s="270" t="s">
        <v>403</v>
      </c>
      <c r="F18" s="270"/>
      <c r="G18" s="174" t="s">
        <v>4</v>
      </c>
      <c r="H18" s="173" t="s">
        <v>5</v>
      </c>
      <c r="I18" s="173" t="s">
        <v>6</v>
      </c>
      <c r="J18" s="173" t="s">
        <v>7</v>
      </c>
    </row>
    <row r="19" spans="1:10" ht="25" x14ac:dyDescent="0.35">
      <c r="A19" s="166" t="s">
        <v>404</v>
      </c>
      <c r="B19" s="142" t="s">
        <v>38</v>
      </c>
      <c r="C19" s="166" t="s">
        <v>17</v>
      </c>
      <c r="D19" s="166" t="s">
        <v>35</v>
      </c>
      <c r="E19" s="267" t="s">
        <v>405</v>
      </c>
      <c r="F19" s="267"/>
      <c r="G19" s="143" t="s">
        <v>31</v>
      </c>
      <c r="H19" s="150">
        <v>1</v>
      </c>
      <c r="I19" s="144">
        <v>722.48</v>
      </c>
      <c r="J19" s="144">
        <v>722.48</v>
      </c>
    </row>
    <row r="20" spans="1:10" ht="37.5" x14ac:dyDescent="0.35">
      <c r="A20" s="167" t="s">
        <v>406</v>
      </c>
      <c r="B20" s="151" t="s">
        <v>427</v>
      </c>
      <c r="C20" s="167" t="s">
        <v>17</v>
      </c>
      <c r="D20" s="167" t="s">
        <v>428</v>
      </c>
      <c r="E20" s="260" t="s">
        <v>405</v>
      </c>
      <c r="F20" s="260"/>
      <c r="G20" s="152" t="s">
        <v>119</v>
      </c>
      <c r="H20" s="153">
        <v>0.15</v>
      </c>
      <c r="I20" s="154">
        <v>246.77</v>
      </c>
      <c r="J20" s="154">
        <v>37.01</v>
      </c>
    </row>
    <row r="21" spans="1:10" ht="37.5" x14ac:dyDescent="0.35">
      <c r="A21" s="167" t="s">
        <v>406</v>
      </c>
      <c r="B21" s="151" t="s">
        <v>433</v>
      </c>
      <c r="C21" s="167" t="s">
        <v>17</v>
      </c>
      <c r="D21" s="167" t="s">
        <v>434</v>
      </c>
      <c r="E21" s="260" t="s">
        <v>405</v>
      </c>
      <c r="F21" s="260"/>
      <c r="G21" s="152" t="s">
        <v>16</v>
      </c>
      <c r="H21" s="153">
        <v>0.125</v>
      </c>
      <c r="I21" s="154">
        <v>31.06</v>
      </c>
      <c r="J21" s="154">
        <v>3.88</v>
      </c>
    </row>
    <row r="22" spans="1:10" ht="37.5" x14ac:dyDescent="0.35">
      <c r="A22" s="167" t="s">
        <v>406</v>
      </c>
      <c r="B22" s="151" t="s">
        <v>429</v>
      </c>
      <c r="C22" s="167" t="s">
        <v>17</v>
      </c>
      <c r="D22" s="167" t="s">
        <v>430</v>
      </c>
      <c r="E22" s="260" t="s">
        <v>405</v>
      </c>
      <c r="F22" s="260"/>
      <c r="G22" s="152" t="s">
        <v>16</v>
      </c>
      <c r="H22" s="153">
        <v>2.5000000000000001E-2</v>
      </c>
      <c r="I22" s="154">
        <v>74.69</v>
      </c>
      <c r="J22" s="154">
        <v>1.86</v>
      </c>
    </row>
    <row r="23" spans="1:10" ht="37.5" x14ac:dyDescent="0.35">
      <c r="A23" s="167" t="s">
        <v>406</v>
      </c>
      <c r="B23" s="151" t="s">
        <v>441</v>
      </c>
      <c r="C23" s="167" t="s">
        <v>17</v>
      </c>
      <c r="D23" s="167" t="s">
        <v>442</v>
      </c>
      <c r="E23" s="260" t="s">
        <v>405</v>
      </c>
      <c r="F23" s="260"/>
      <c r="G23" s="152" t="s">
        <v>43</v>
      </c>
      <c r="H23" s="153">
        <v>0.15</v>
      </c>
      <c r="I23" s="154">
        <v>40.92</v>
      </c>
      <c r="J23" s="154">
        <v>6.13</v>
      </c>
    </row>
    <row r="24" spans="1:10" ht="37.5" x14ac:dyDescent="0.35">
      <c r="A24" s="167" t="s">
        <v>406</v>
      </c>
      <c r="B24" s="151" t="s">
        <v>439</v>
      </c>
      <c r="C24" s="167" t="s">
        <v>17</v>
      </c>
      <c r="D24" s="167" t="s">
        <v>440</v>
      </c>
      <c r="E24" s="260" t="s">
        <v>405</v>
      </c>
      <c r="F24" s="260"/>
      <c r="G24" s="152" t="s">
        <v>43</v>
      </c>
      <c r="H24" s="153">
        <v>0.15</v>
      </c>
      <c r="I24" s="154">
        <v>33.92</v>
      </c>
      <c r="J24" s="154">
        <v>5.08</v>
      </c>
    </row>
    <row r="25" spans="1:10" ht="37.5" x14ac:dyDescent="0.35">
      <c r="A25" s="167" t="s">
        <v>406</v>
      </c>
      <c r="B25" s="151" t="s">
        <v>117</v>
      </c>
      <c r="C25" s="167" t="s">
        <v>17</v>
      </c>
      <c r="D25" s="167" t="s">
        <v>118</v>
      </c>
      <c r="E25" s="260" t="s">
        <v>405</v>
      </c>
      <c r="F25" s="260"/>
      <c r="G25" s="152" t="s">
        <v>119</v>
      </c>
      <c r="H25" s="153">
        <v>0.15</v>
      </c>
      <c r="I25" s="154">
        <v>600.48</v>
      </c>
      <c r="J25" s="154">
        <v>90.07</v>
      </c>
    </row>
    <row r="26" spans="1:10" ht="37.5" x14ac:dyDescent="0.35">
      <c r="A26" s="167" t="s">
        <v>406</v>
      </c>
      <c r="B26" s="151" t="s">
        <v>435</v>
      </c>
      <c r="C26" s="167" t="s">
        <v>17</v>
      </c>
      <c r="D26" s="167" t="s">
        <v>436</v>
      </c>
      <c r="E26" s="260" t="s">
        <v>405</v>
      </c>
      <c r="F26" s="260"/>
      <c r="G26" s="152" t="s">
        <v>16</v>
      </c>
      <c r="H26" s="153">
        <v>2.5000000000000001E-2</v>
      </c>
      <c r="I26" s="154">
        <v>1510.95</v>
      </c>
      <c r="J26" s="154">
        <v>37.770000000000003</v>
      </c>
    </row>
    <row r="27" spans="1:10" ht="37.5" x14ac:dyDescent="0.35">
      <c r="A27" s="167" t="s">
        <v>406</v>
      </c>
      <c r="B27" s="151" t="s">
        <v>437</v>
      </c>
      <c r="C27" s="167" t="s">
        <v>17</v>
      </c>
      <c r="D27" s="167" t="s">
        <v>438</v>
      </c>
      <c r="E27" s="260" t="s">
        <v>405</v>
      </c>
      <c r="F27" s="260"/>
      <c r="G27" s="152" t="s">
        <v>16</v>
      </c>
      <c r="H27" s="153">
        <v>2.5000000000000001E-2</v>
      </c>
      <c r="I27" s="154">
        <v>1388.53</v>
      </c>
      <c r="J27" s="154">
        <v>34.71</v>
      </c>
    </row>
    <row r="28" spans="1:10" ht="37.5" x14ac:dyDescent="0.35">
      <c r="A28" s="167" t="s">
        <v>406</v>
      </c>
      <c r="B28" s="151" t="s">
        <v>431</v>
      </c>
      <c r="C28" s="167" t="s">
        <v>17</v>
      </c>
      <c r="D28" s="167" t="s">
        <v>432</v>
      </c>
      <c r="E28" s="260" t="s">
        <v>405</v>
      </c>
      <c r="F28" s="260"/>
      <c r="G28" s="152" t="s">
        <v>16</v>
      </c>
      <c r="H28" s="153">
        <v>0.05</v>
      </c>
      <c r="I28" s="154">
        <v>665.2</v>
      </c>
      <c r="J28" s="154">
        <v>33.26</v>
      </c>
    </row>
    <row r="29" spans="1:10" ht="37.5" x14ac:dyDescent="0.35">
      <c r="A29" s="167" t="s">
        <v>406</v>
      </c>
      <c r="B29" s="151" t="s">
        <v>443</v>
      </c>
      <c r="C29" s="167" t="s">
        <v>17</v>
      </c>
      <c r="D29" s="167" t="s">
        <v>444</v>
      </c>
      <c r="E29" s="260" t="s">
        <v>405</v>
      </c>
      <c r="F29" s="260"/>
      <c r="G29" s="152" t="s">
        <v>16</v>
      </c>
      <c r="H29" s="153">
        <v>0.05</v>
      </c>
      <c r="I29" s="154">
        <v>434.3</v>
      </c>
      <c r="J29" s="154">
        <v>21.71</v>
      </c>
    </row>
    <row r="30" spans="1:10" ht="37.5" x14ac:dyDescent="0.35">
      <c r="A30" s="167" t="s">
        <v>406</v>
      </c>
      <c r="B30" s="151" t="s">
        <v>447</v>
      </c>
      <c r="C30" s="167" t="s">
        <v>17</v>
      </c>
      <c r="D30" s="167" t="s">
        <v>448</v>
      </c>
      <c r="E30" s="260" t="s">
        <v>405</v>
      </c>
      <c r="F30" s="260"/>
      <c r="G30" s="152" t="s">
        <v>16</v>
      </c>
      <c r="H30" s="153">
        <v>0.05</v>
      </c>
      <c r="I30" s="154">
        <v>48.86</v>
      </c>
      <c r="J30" s="154">
        <v>2.44</v>
      </c>
    </row>
    <row r="31" spans="1:10" ht="37.5" x14ac:dyDescent="0.35">
      <c r="A31" s="167" t="s">
        <v>406</v>
      </c>
      <c r="B31" s="151" t="s">
        <v>445</v>
      </c>
      <c r="C31" s="167" t="s">
        <v>17</v>
      </c>
      <c r="D31" s="167" t="s">
        <v>446</v>
      </c>
      <c r="E31" s="260" t="s">
        <v>405</v>
      </c>
      <c r="F31" s="260"/>
      <c r="G31" s="152" t="s">
        <v>16</v>
      </c>
      <c r="H31" s="153">
        <v>0.05</v>
      </c>
      <c r="I31" s="154">
        <v>153.22999999999999</v>
      </c>
      <c r="J31" s="154">
        <v>7.66</v>
      </c>
    </row>
    <row r="32" spans="1:10" ht="37.5" x14ac:dyDescent="0.35">
      <c r="A32" s="167" t="s">
        <v>406</v>
      </c>
      <c r="B32" s="151" t="s">
        <v>449</v>
      </c>
      <c r="C32" s="167" t="s">
        <v>17</v>
      </c>
      <c r="D32" s="167" t="s">
        <v>450</v>
      </c>
      <c r="E32" s="260" t="s">
        <v>405</v>
      </c>
      <c r="F32" s="260"/>
      <c r="G32" s="152" t="s">
        <v>16</v>
      </c>
      <c r="H32" s="153">
        <v>0.05</v>
      </c>
      <c r="I32" s="154">
        <v>741.77</v>
      </c>
      <c r="J32" s="154">
        <v>37.08</v>
      </c>
    </row>
    <row r="33" spans="1:10" ht="37.5" x14ac:dyDescent="0.35">
      <c r="A33" s="167" t="s">
        <v>406</v>
      </c>
      <c r="B33" s="151" t="s">
        <v>407</v>
      </c>
      <c r="C33" s="167" t="s">
        <v>17</v>
      </c>
      <c r="D33" s="167" t="s">
        <v>408</v>
      </c>
      <c r="E33" s="260" t="s">
        <v>405</v>
      </c>
      <c r="F33" s="260"/>
      <c r="G33" s="152" t="s">
        <v>409</v>
      </c>
      <c r="H33" s="153">
        <v>6.7</v>
      </c>
      <c r="I33" s="154">
        <v>22.61</v>
      </c>
      <c r="J33" s="154">
        <v>151.47999999999999</v>
      </c>
    </row>
    <row r="34" spans="1:10" ht="37.5" x14ac:dyDescent="0.35">
      <c r="A34" s="167" t="s">
        <v>406</v>
      </c>
      <c r="B34" s="151" t="s">
        <v>410</v>
      </c>
      <c r="C34" s="167" t="s">
        <v>17</v>
      </c>
      <c r="D34" s="167" t="s">
        <v>411</v>
      </c>
      <c r="E34" s="260" t="s">
        <v>405</v>
      </c>
      <c r="F34" s="260"/>
      <c r="G34" s="152" t="s">
        <v>409</v>
      </c>
      <c r="H34" s="153">
        <v>7.5</v>
      </c>
      <c r="I34" s="154">
        <v>17.96</v>
      </c>
      <c r="J34" s="154">
        <v>134.69999999999999</v>
      </c>
    </row>
    <row r="35" spans="1:10" x14ac:dyDescent="0.35">
      <c r="A35" s="169" t="s">
        <v>412</v>
      </c>
      <c r="B35" s="155" t="s">
        <v>451</v>
      </c>
      <c r="C35" s="169" t="s">
        <v>17</v>
      </c>
      <c r="D35" s="169" t="s">
        <v>452</v>
      </c>
      <c r="E35" s="261" t="s">
        <v>415</v>
      </c>
      <c r="F35" s="261"/>
      <c r="G35" s="156" t="s">
        <v>421</v>
      </c>
      <c r="H35" s="157">
        <v>0.5</v>
      </c>
      <c r="I35" s="158">
        <v>18.8</v>
      </c>
      <c r="J35" s="158">
        <v>9.4</v>
      </c>
    </row>
    <row r="36" spans="1:10" x14ac:dyDescent="0.35">
      <c r="A36" s="169" t="s">
        <v>412</v>
      </c>
      <c r="B36" s="155" t="s">
        <v>469</v>
      </c>
      <c r="C36" s="169" t="s">
        <v>17</v>
      </c>
      <c r="D36" s="169" t="s">
        <v>470</v>
      </c>
      <c r="E36" s="261" t="s">
        <v>415</v>
      </c>
      <c r="F36" s="261"/>
      <c r="G36" s="156" t="s">
        <v>416</v>
      </c>
      <c r="H36" s="157">
        <v>0.38</v>
      </c>
      <c r="I36" s="158">
        <v>85</v>
      </c>
      <c r="J36" s="158">
        <v>32.299999999999997</v>
      </c>
    </row>
    <row r="37" spans="1:10" x14ac:dyDescent="0.35">
      <c r="A37" s="169" t="s">
        <v>412</v>
      </c>
      <c r="B37" s="155" t="s">
        <v>457</v>
      </c>
      <c r="C37" s="169" t="s">
        <v>17</v>
      </c>
      <c r="D37" s="169" t="s">
        <v>458</v>
      </c>
      <c r="E37" s="261" t="s">
        <v>415</v>
      </c>
      <c r="F37" s="261"/>
      <c r="G37" s="156" t="s">
        <v>416</v>
      </c>
      <c r="H37" s="157">
        <v>0.14000000000000001</v>
      </c>
      <c r="I37" s="158">
        <v>150</v>
      </c>
      <c r="J37" s="158">
        <v>21</v>
      </c>
    </row>
    <row r="38" spans="1:10" x14ac:dyDescent="0.35">
      <c r="A38" s="169" t="s">
        <v>412</v>
      </c>
      <c r="B38" s="155" t="s">
        <v>413</v>
      </c>
      <c r="C38" s="169" t="s">
        <v>17</v>
      </c>
      <c r="D38" s="169" t="s">
        <v>414</v>
      </c>
      <c r="E38" s="261" t="s">
        <v>415</v>
      </c>
      <c r="F38" s="261"/>
      <c r="G38" s="156" t="s">
        <v>416</v>
      </c>
      <c r="H38" s="157">
        <v>0.17</v>
      </c>
      <c r="I38" s="158">
        <v>150</v>
      </c>
      <c r="J38" s="158">
        <v>25.5</v>
      </c>
    </row>
    <row r="39" spans="1:10" x14ac:dyDescent="0.35">
      <c r="A39" s="169" t="s">
        <v>412</v>
      </c>
      <c r="B39" s="155" t="s">
        <v>459</v>
      </c>
      <c r="C39" s="169" t="s">
        <v>17</v>
      </c>
      <c r="D39" s="169" t="s">
        <v>460</v>
      </c>
      <c r="E39" s="261" t="s">
        <v>415</v>
      </c>
      <c r="F39" s="261"/>
      <c r="G39" s="156" t="s">
        <v>416</v>
      </c>
      <c r="H39" s="157">
        <v>0.05</v>
      </c>
      <c r="I39" s="158">
        <v>209.99</v>
      </c>
      <c r="J39" s="158">
        <v>10.49</v>
      </c>
    </row>
    <row r="40" spans="1:10" x14ac:dyDescent="0.35">
      <c r="A40" s="169" t="s">
        <v>412</v>
      </c>
      <c r="B40" s="155" t="s">
        <v>453</v>
      </c>
      <c r="C40" s="169" t="s">
        <v>17</v>
      </c>
      <c r="D40" s="169" t="s">
        <v>454</v>
      </c>
      <c r="E40" s="261" t="s">
        <v>415</v>
      </c>
      <c r="F40" s="261"/>
      <c r="G40" s="156" t="s">
        <v>16</v>
      </c>
      <c r="H40" s="157">
        <v>0.02</v>
      </c>
      <c r="I40" s="158">
        <v>7.31</v>
      </c>
      <c r="J40" s="158">
        <v>0.14000000000000001</v>
      </c>
    </row>
    <row r="41" spans="1:10" x14ac:dyDescent="0.35">
      <c r="A41" s="169" t="s">
        <v>412</v>
      </c>
      <c r="B41" s="155" t="s">
        <v>465</v>
      </c>
      <c r="C41" s="169" t="s">
        <v>17</v>
      </c>
      <c r="D41" s="169" t="s">
        <v>466</v>
      </c>
      <c r="E41" s="261" t="s">
        <v>415</v>
      </c>
      <c r="F41" s="261"/>
      <c r="G41" s="156" t="s">
        <v>16</v>
      </c>
      <c r="H41" s="157">
        <v>0.5</v>
      </c>
      <c r="I41" s="158">
        <v>0.7</v>
      </c>
      <c r="J41" s="158">
        <v>0.35</v>
      </c>
    </row>
    <row r="42" spans="1:10" x14ac:dyDescent="0.35">
      <c r="A42" s="169" t="s">
        <v>412</v>
      </c>
      <c r="B42" s="155" t="s">
        <v>467</v>
      </c>
      <c r="C42" s="169" t="s">
        <v>17</v>
      </c>
      <c r="D42" s="169" t="s">
        <v>468</v>
      </c>
      <c r="E42" s="261" t="s">
        <v>415</v>
      </c>
      <c r="F42" s="261"/>
      <c r="G42" s="156" t="s">
        <v>16</v>
      </c>
      <c r="H42" s="157">
        <v>0.02</v>
      </c>
      <c r="I42" s="158">
        <v>65.62</v>
      </c>
      <c r="J42" s="158">
        <v>1.31</v>
      </c>
    </row>
    <row r="43" spans="1:10" x14ac:dyDescent="0.35">
      <c r="A43" s="169" t="s">
        <v>412</v>
      </c>
      <c r="B43" s="155" t="s">
        <v>473</v>
      </c>
      <c r="C43" s="169" t="s">
        <v>17</v>
      </c>
      <c r="D43" s="169" t="s">
        <v>474</v>
      </c>
      <c r="E43" s="261" t="s">
        <v>415</v>
      </c>
      <c r="F43" s="261"/>
      <c r="G43" s="156" t="s">
        <v>16</v>
      </c>
      <c r="H43" s="157">
        <v>0.04</v>
      </c>
      <c r="I43" s="158">
        <v>1.85</v>
      </c>
      <c r="J43" s="158">
        <v>7.0000000000000007E-2</v>
      </c>
    </row>
    <row r="44" spans="1:10" x14ac:dyDescent="0.35">
      <c r="A44" s="169" t="s">
        <v>412</v>
      </c>
      <c r="B44" s="155" t="s">
        <v>471</v>
      </c>
      <c r="C44" s="169" t="s">
        <v>17</v>
      </c>
      <c r="D44" s="169" t="s">
        <v>472</v>
      </c>
      <c r="E44" s="261" t="s">
        <v>415</v>
      </c>
      <c r="F44" s="261"/>
      <c r="G44" s="156" t="s">
        <v>16</v>
      </c>
      <c r="H44" s="157">
        <v>0.19</v>
      </c>
      <c r="I44" s="158">
        <v>17.579999999999998</v>
      </c>
      <c r="J44" s="158">
        <v>3.34</v>
      </c>
    </row>
    <row r="45" spans="1:10" x14ac:dyDescent="0.35">
      <c r="A45" s="169" t="s">
        <v>412</v>
      </c>
      <c r="B45" s="155" t="s">
        <v>461</v>
      </c>
      <c r="C45" s="169" t="s">
        <v>17</v>
      </c>
      <c r="D45" s="169" t="s">
        <v>462</v>
      </c>
      <c r="E45" s="261" t="s">
        <v>415</v>
      </c>
      <c r="F45" s="261"/>
      <c r="G45" s="156" t="s">
        <v>421</v>
      </c>
      <c r="H45" s="157">
        <v>4.2000000000000003E-2</v>
      </c>
      <c r="I45" s="158">
        <v>13.16</v>
      </c>
      <c r="J45" s="158">
        <v>0.55000000000000004</v>
      </c>
    </row>
    <row r="46" spans="1:10" x14ac:dyDescent="0.35">
      <c r="A46" s="169" t="s">
        <v>412</v>
      </c>
      <c r="B46" s="155" t="s">
        <v>455</v>
      </c>
      <c r="C46" s="169" t="s">
        <v>17</v>
      </c>
      <c r="D46" s="169" t="s">
        <v>456</v>
      </c>
      <c r="E46" s="261" t="s">
        <v>415</v>
      </c>
      <c r="F46" s="261"/>
      <c r="G46" s="156" t="s">
        <v>16</v>
      </c>
      <c r="H46" s="157">
        <v>0.02</v>
      </c>
      <c r="I46" s="158">
        <v>24</v>
      </c>
      <c r="J46" s="158">
        <v>0.48</v>
      </c>
    </row>
    <row r="47" spans="1:10" x14ac:dyDescent="0.35">
      <c r="A47" s="169" t="s">
        <v>412</v>
      </c>
      <c r="B47" s="155" t="s">
        <v>463</v>
      </c>
      <c r="C47" s="169" t="s">
        <v>17</v>
      </c>
      <c r="D47" s="169" t="s">
        <v>464</v>
      </c>
      <c r="E47" s="261" t="s">
        <v>415</v>
      </c>
      <c r="F47" s="261"/>
      <c r="G47" s="156" t="s">
        <v>16</v>
      </c>
      <c r="H47" s="157">
        <v>0.82</v>
      </c>
      <c r="I47" s="158">
        <v>15.51</v>
      </c>
      <c r="J47" s="158">
        <v>12.71</v>
      </c>
    </row>
    <row r="48" spans="1:10" ht="25" x14ac:dyDescent="0.35">
      <c r="A48" s="168"/>
      <c r="B48" s="168"/>
      <c r="C48" s="168"/>
      <c r="D48" s="168"/>
      <c r="E48" s="168" t="s">
        <v>422</v>
      </c>
      <c r="F48" s="159">
        <v>289.32</v>
      </c>
      <c r="G48" s="168" t="s">
        <v>423</v>
      </c>
      <c r="H48" s="159">
        <v>0</v>
      </c>
      <c r="I48" s="168" t="s">
        <v>424</v>
      </c>
      <c r="J48" s="159">
        <v>289.32</v>
      </c>
    </row>
    <row r="49" spans="1:10" ht="25.5" thickBot="1" x14ac:dyDescent="0.4">
      <c r="A49" s="168"/>
      <c r="B49" s="168"/>
      <c r="C49" s="168"/>
      <c r="D49" s="168"/>
      <c r="E49" s="168" t="s">
        <v>425</v>
      </c>
      <c r="F49" s="159">
        <v>208.21</v>
      </c>
      <c r="G49" s="168"/>
      <c r="H49" s="271" t="s">
        <v>426</v>
      </c>
      <c r="I49" s="271"/>
      <c r="J49" s="159">
        <v>930.69</v>
      </c>
    </row>
    <row r="50" spans="1:10" ht="15" thickTop="1" x14ac:dyDescent="0.35">
      <c r="A50" s="160"/>
      <c r="B50" s="160"/>
      <c r="C50" s="160"/>
      <c r="D50" s="160"/>
      <c r="E50" s="160"/>
      <c r="F50" s="160"/>
      <c r="G50" s="160"/>
      <c r="H50" s="160"/>
      <c r="I50" s="160"/>
      <c r="J50" s="160"/>
    </row>
    <row r="51" spans="1:10" x14ac:dyDescent="0.35">
      <c r="A51" s="165" t="s">
        <v>1702</v>
      </c>
      <c r="B51" s="173" t="s">
        <v>1</v>
      </c>
      <c r="C51" s="165" t="s">
        <v>2</v>
      </c>
      <c r="D51" s="165" t="s">
        <v>3</v>
      </c>
      <c r="E51" s="270" t="s">
        <v>403</v>
      </c>
      <c r="F51" s="270"/>
      <c r="G51" s="174" t="s">
        <v>4</v>
      </c>
      <c r="H51" s="173" t="s">
        <v>5</v>
      </c>
      <c r="I51" s="173" t="s">
        <v>6</v>
      </c>
      <c r="J51" s="173" t="s">
        <v>7</v>
      </c>
    </row>
    <row r="52" spans="1:10" ht="25" customHeight="1" x14ac:dyDescent="0.35">
      <c r="A52" s="166" t="s">
        <v>404</v>
      </c>
      <c r="B52" s="142" t="s">
        <v>52</v>
      </c>
      <c r="C52" s="166" t="s">
        <v>12</v>
      </c>
      <c r="D52" s="166" t="s">
        <v>53</v>
      </c>
      <c r="E52" s="267" t="s">
        <v>475</v>
      </c>
      <c r="F52" s="267"/>
      <c r="G52" s="143" t="s">
        <v>16</v>
      </c>
      <c r="H52" s="150">
        <v>1</v>
      </c>
      <c r="I52" s="144">
        <v>1</v>
      </c>
      <c r="J52" s="144">
        <v>1</v>
      </c>
    </row>
    <row r="53" spans="1:10" ht="37.5" x14ac:dyDescent="0.35">
      <c r="A53" s="167" t="s">
        <v>406</v>
      </c>
      <c r="B53" s="151" t="s">
        <v>476</v>
      </c>
      <c r="C53" s="167" t="s">
        <v>12</v>
      </c>
      <c r="D53" s="167" t="s">
        <v>411</v>
      </c>
      <c r="E53" s="260" t="s">
        <v>477</v>
      </c>
      <c r="F53" s="260"/>
      <c r="G53" s="152" t="s">
        <v>409</v>
      </c>
      <c r="H53" s="153">
        <v>3.5900000000000001E-2</v>
      </c>
      <c r="I53" s="154">
        <v>17.09</v>
      </c>
      <c r="J53" s="154">
        <v>0.61</v>
      </c>
    </row>
    <row r="54" spans="1:10" ht="37.5" x14ac:dyDescent="0.35">
      <c r="A54" s="167" t="s">
        <v>406</v>
      </c>
      <c r="B54" s="151" t="s">
        <v>478</v>
      </c>
      <c r="C54" s="167" t="s">
        <v>12</v>
      </c>
      <c r="D54" s="167" t="s">
        <v>479</v>
      </c>
      <c r="E54" s="260" t="s">
        <v>477</v>
      </c>
      <c r="F54" s="260"/>
      <c r="G54" s="152" t="s">
        <v>409</v>
      </c>
      <c r="H54" s="153">
        <v>1.83E-2</v>
      </c>
      <c r="I54" s="154">
        <v>21.52</v>
      </c>
      <c r="J54" s="154">
        <v>0.39</v>
      </c>
    </row>
    <row r="55" spans="1:10" ht="25" x14ac:dyDescent="0.35">
      <c r="A55" s="168"/>
      <c r="B55" s="168"/>
      <c r="C55" s="168"/>
      <c r="D55" s="168"/>
      <c r="E55" s="168" t="s">
        <v>422</v>
      </c>
      <c r="F55" s="159">
        <v>0.65</v>
      </c>
      <c r="G55" s="168" t="s">
        <v>423</v>
      </c>
      <c r="H55" s="159">
        <v>0</v>
      </c>
      <c r="I55" s="168" t="s">
        <v>424</v>
      </c>
      <c r="J55" s="159">
        <v>0.65</v>
      </c>
    </row>
    <row r="56" spans="1:10" ht="25" customHeight="1" thickBot="1" x14ac:dyDescent="0.4">
      <c r="A56" s="168"/>
      <c r="B56" s="168"/>
      <c r="C56" s="168"/>
      <c r="D56" s="168"/>
      <c r="E56" s="168" t="s">
        <v>425</v>
      </c>
      <c r="F56" s="159">
        <v>0.28000000000000003</v>
      </c>
      <c r="G56" s="168"/>
      <c r="H56" s="271" t="s">
        <v>426</v>
      </c>
      <c r="I56" s="271"/>
      <c r="J56" s="159">
        <v>1.28</v>
      </c>
    </row>
    <row r="57" spans="1:10" ht="15" thickTop="1" x14ac:dyDescent="0.35">
      <c r="A57" s="160"/>
      <c r="B57" s="160"/>
      <c r="C57" s="160"/>
      <c r="D57" s="160"/>
      <c r="E57" s="160"/>
      <c r="F57" s="160"/>
      <c r="G57" s="160"/>
      <c r="H57" s="160"/>
      <c r="I57" s="160"/>
      <c r="J57" s="160"/>
    </row>
    <row r="58" spans="1:10" x14ac:dyDescent="0.35">
      <c r="A58" s="165" t="s">
        <v>1703</v>
      </c>
      <c r="B58" s="173" t="s">
        <v>1</v>
      </c>
      <c r="C58" s="165" t="s">
        <v>2</v>
      </c>
      <c r="D58" s="165" t="s">
        <v>3</v>
      </c>
      <c r="E58" s="270" t="s">
        <v>403</v>
      </c>
      <c r="F58" s="270"/>
      <c r="G58" s="174" t="s">
        <v>4</v>
      </c>
      <c r="H58" s="173" t="s">
        <v>5</v>
      </c>
      <c r="I58" s="173" t="s">
        <v>6</v>
      </c>
      <c r="J58" s="173" t="s">
        <v>7</v>
      </c>
    </row>
    <row r="59" spans="1:10" ht="25" customHeight="1" x14ac:dyDescent="0.35">
      <c r="A59" s="166" t="s">
        <v>404</v>
      </c>
      <c r="B59" s="142" t="s">
        <v>50</v>
      </c>
      <c r="C59" s="166" t="s">
        <v>12</v>
      </c>
      <c r="D59" s="166" t="s">
        <v>51</v>
      </c>
      <c r="E59" s="267" t="s">
        <v>475</v>
      </c>
      <c r="F59" s="267"/>
      <c r="G59" s="143" t="s">
        <v>16</v>
      </c>
      <c r="H59" s="150">
        <v>1</v>
      </c>
      <c r="I59" s="144">
        <v>0.51</v>
      </c>
      <c r="J59" s="144">
        <v>0.51</v>
      </c>
    </row>
    <row r="60" spans="1:10" ht="37.5" x14ac:dyDescent="0.35">
      <c r="A60" s="167" t="s">
        <v>406</v>
      </c>
      <c r="B60" s="151" t="s">
        <v>476</v>
      </c>
      <c r="C60" s="167" t="s">
        <v>12</v>
      </c>
      <c r="D60" s="167" t="s">
        <v>411</v>
      </c>
      <c r="E60" s="260" t="s">
        <v>477</v>
      </c>
      <c r="F60" s="260"/>
      <c r="G60" s="152" t="s">
        <v>409</v>
      </c>
      <c r="H60" s="153">
        <v>1.8700000000000001E-2</v>
      </c>
      <c r="I60" s="154">
        <v>17.09</v>
      </c>
      <c r="J60" s="154">
        <v>0.31</v>
      </c>
    </row>
    <row r="61" spans="1:10" ht="37.5" x14ac:dyDescent="0.35">
      <c r="A61" s="167" t="s">
        <v>406</v>
      </c>
      <c r="B61" s="151" t="s">
        <v>478</v>
      </c>
      <c r="C61" s="167" t="s">
        <v>12</v>
      </c>
      <c r="D61" s="167" t="s">
        <v>479</v>
      </c>
      <c r="E61" s="260" t="s">
        <v>477</v>
      </c>
      <c r="F61" s="260"/>
      <c r="G61" s="152" t="s">
        <v>409</v>
      </c>
      <c r="H61" s="153">
        <v>9.4999999999999998E-3</v>
      </c>
      <c r="I61" s="154">
        <v>21.52</v>
      </c>
      <c r="J61" s="154">
        <v>0.2</v>
      </c>
    </row>
    <row r="62" spans="1:10" ht="25" x14ac:dyDescent="0.35">
      <c r="A62" s="168"/>
      <c r="B62" s="168"/>
      <c r="C62" s="168"/>
      <c r="D62" s="168"/>
      <c r="E62" s="168" t="s">
        <v>422</v>
      </c>
      <c r="F62" s="159">
        <v>0.34</v>
      </c>
      <c r="G62" s="168" t="s">
        <v>423</v>
      </c>
      <c r="H62" s="159">
        <v>0</v>
      </c>
      <c r="I62" s="168" t="s">
        <v>424</v>
      </c>
      <c r="J62" s="159">
        <v>0.34</v>
      </c>
    </row>
    <row r="63" spans="1:10" ht="25.5" thickBot="1" x14ac:dyDescent="0.4">
      <c r="A63" s="168"/>
      <c r="B63" s="168"/>
      <c r="C63" s="168"/>
      <c r="D63" s="168"/>
      <c r="E63" s="168" t="s">
        <v>425</v>
      </c>
      <c r="F63" s="159">
        <v>0.14000000000000001</v>
      </c>
      <c r="G63" s="168"/>
      <c r="H63" s="271" t="s">
        <v>426</v>
      </c>
      <c r="I63" s="271"/>
      <c r="J63" s="159">
        <v>0.65</v>
      </c>
    </row>
    <row r="64" spans="1:10" ht="25" customHeight="1" thickTop="1" x14ac:dyDescent="0.35">
      <c r="A64" s="160"/>
      <c r="B64" s="160"/>
      <c r="C64" s="160"/>
      <c r="D64" s="160"/>
      <c r="E64" s="160"/>
      <c r="F64" s="160"/>
      <c r="G64" s="160"/>
      <c r="H64" s="160"/>
      <c r="I64" s="160"/>
      <c r="J64" s="160"/>
    </row>
    <row r="65" spans="1:10" x14ac:dyDescent="0.35">
      <c r="A65" s="165" t="s">
        <v>1704</v>
      </c>
      <c r="B65" s="173" t="s">
        <v>1</v>
      </c>
      <c r="C65" s="165" t="s">
        <v>2</v>
      </c>
      <c r="D65" s="165" t="s">
        <v>3</v>
      </c>
      <c r="E65" s="270" t="s">
        <v>403</v>
      </c>
      <c r="F65" s="270"/>
      <c r="G65" s="174" t="s">
        <v>4</v>
      </c>
      <c r="H65" s="173" t="s">
        <v>5</v>
      </c>
      <c r="I65" s="173" t="s">
        <v>6</v>
      </c>
      <c r="J65" s="173" t="s">
        <v>7</v>
      </c>
    </row>
    <row r="66" spans="1:10" ht="25" x14ac:dyDescent="0.35">
      <c r="A66" s="166" t="s">
        <v>404</v>
      </c>
      <c r="B66" s="142" t="s">
        <v>54</v>
      </c>
      <c r="C66" s="166" t="s">
        <v>17</v>
      </c>
      <c r="D66" s="166" t="s">
        <v>55</v>
      </c>
      <c r="E66" s="267" t="s">
        <v>405</v>
      </c>
      <c r="F66" s="267"/>
      <c r="G66" s="143" t="s">
        <v>31</v>
      </c>
      <c r="H66" s="150">
        <v>1</v>
      </c>
      <c r="I66" s="144">
        <v>4.07</v>
      </c>
      <c r="J66" s="144">
        <v>4.07</v>
      </c>
    </row>
    <row r="67" spans="1:10" ht="37.5" x14ac:dyDescent="0.35">
      <c r="A67" s="167" t="s">
        <v>406</v>
      </c>
      <c r="B67" s="151" t="s">
        <v>407</v>
      </c>
      <c r="C67" s="167" t="s">
        <v>17</v>
      </c>
      <c r="D67" s="167" t="s">
        <v>408</v>
      </c>
      <c r="E67" s="260" t="s">
        <v>405</v>
      </c>
      <c r="F67" s="260"/>
      <c r="G67" s="152" t="s">
        <v>409</v>
      </c>
      <c r="H67" s="153">
        <v>7.0000000000000007E-2</v>
      </c>
      <c r="I67" s="154">
        <v>22.42</v>
      </c>
      <c r="J67" s="154">
        <v>1.56</v>
      </c>
    </row>
    <row r="68" spans="1:10" ht="37.5" x14ac:dyDescent="0.35">
      <c r="A68" s="167" t="s">
        <v>406</v>
      </c>
      <c r="B68" s="151" t="s">
        <v>410</v>
      </c>
      <c r="C68" s="167" t="s">
        <v>17</v>
      </c>
      <c r="D68" s="167" t="s">
        <v>411</v>
      </c>
      <c r="E68" s="260" t="s">
        <v>405</v>
      </c>
      <c r="F68" s="260"/>
      <c r="G68" s="152" t="s">
        <v>409</v>
      </c>
      <c r="H68" s="153">
        <v>0.14000000000000001</v>
      </c>
      <c r="I68" s="154">
        <v>17.96</v>
      </c>
      <c r="J68" s="154">
        <v>2.5099999999999998</v>
      </c>
    </row>
    <row r="69" spans="1:10" ht="25" x14ac:dyDescent="0.35">
      <c r="A69" s="168"/>
      <c r="B69" s="168"/>
      <c r="C69" s="168"/>
      <c r="D69" s="168"/>
      <c r="E69" s="168" t="s">
        <v>422</v>
      </c>
      <c r="F69" s="159">
        <v>2.74</v>
      </c>
      <c r="G69" s="168" t="s">
        <v>423</v>
      </c>
      <c r="H69" s="159">
        <v>0</v>
      </c>
      <c r="I69" s="168" t="s">
        <v>424</v>
      </c>
      <c r="J69" s="159">
        <v>2.74</v>
      </c>
    </row>
    <row r="70" spans="1:10" ht="25.5" thickBot="1" x14ac:dyDescent="0.4">
      <c r="A70" s="168"/>
      <c r="B70" s="168"/>
      <c r="C70" s="168"/>
      <c r="D70" s="168"/>
      <c r="E70" s="168" t="s">
        <v>425</v>
      </c>
      <c r="F70" s="159">
        <v>1.17</v>
      </c>
      <c r="G70" s="168"/>
      <c r="H70" s="271" t="s">
        <v>426</v>
      </c>
      <c r="I70" s="271"/>
      <c r="J70" s="159">
        <v>5.24</v>
      </c>
    </row>
    <row r="71" spans="1:10" ht="15" thickTop="1" x14ac:dyDescent="0.35">
      <c r="A71" s="160"/>
      <c r="B71" s="160"/>
      <c r="C71" s="160"/>
      <c r="D71" s="160"/>
      <c r="E71" s="160"/>
      <c r="F71" s="160"/>
      <c r="G71" s="160"/>
      <c r="H71" s="160"/>
      <c r="I71" s="160"/>
      <c r="J71" s="160"/>
    </row>
    <row r="72" spans="1:10" x14ac:dyDescent="0.35">
      <c r="A72" s="165" t="s">
        <v>1705</v>
      </c>
      <c r="B72" s="173" t="s">
        <v>1</v>
      </c>
      <c r="C72" s="165" t="s">
        <v>2</v>
      </c>
      <c r="D72" s="165" t="s">
        <v>3</v>
      </c>
      <c r="E72" s="270" t="s">
        <v>403</v>
      </c>
      <c r="F72" s="270"/>
      <c r="G72" s="174" t="s">
        <v>4</v>
      </c>
      <c r="H72" s="173" t="s">
        <v>5</v>
      </c>
      <c r="I72" s="173" t="s">
        <v>6</v>
      </c>
      <c r="J72" s="173" t="s">
        <v>7</v>
      </c>
    </row>
    <row r="73" spans="1:10" ht="25" x14ac:dyDescent="0.35">
      <c r="A73" s="166" t="s">
        <v>404</v>
      </c>
      <c r="B73" s="142" t="s">
        <v>378</v>
      </c>
      <c r="C73" s="166" t="s">
        <v>17</v>
      </c>
      <c r="D73" s="166" t="s">
        <v>169</v>
      </c>
      <c r="E73" s="267" t="s">
        <v>405</v>
      </c>
      <c r="F73" s="267"/>
      <c r="G73" s="143" t="s">
        <v>31</v>
      </c>
      <c r="H73" s="150">
        <v>1</v>
      </c>
      <c r="I73" s="144">
        <v>8.07</v>
      </c>
      <c r="J73" s="144">
        <v>8.07</v>
      </c>
    </row>
    <row r="74" spans="1:10" ht="37.5" x14ac:dyDescent="0.35">
      <c r="A74" s="167" t="s">
        <v>406</v>
      </c>
      <c r="B74" s="151" t="s">
        <v>407</v>
      </c>
      <c r="C74" s="167" t="s">
        <v>17</v>
      </c>
      <c r="D74" s="167" t="s">
        <v>408</v>
      </c>
      <c r="E74" s="260" t="s">
        <v>405</v>
      </c>
      <c r="F74" s="260"/>
      <c r="G74" s="152" t="s">
        <v>409</v>
      </c>
      <c r="H74" s="153">
        <v>0.04</v>
      </c>
      <c r="I74" s="154">
        <v>22.42</v>
      </c>
      <c r="J74" s="154">
        <v>0.89</v>
      </c>
    </row>
    <row r="75" spans="1:10" ht="37.5" x14ac:dyDescent="0.35">
      <c r="A75" s="167" t="s">
        <v>406</v>
      </c>
      <c r="B75" s="151" t="s">
        <v>410</v>
      </c>
      <c r="C75" s="167" t="s">
        <v>17</v>
      </c>
      <c r="D75" s="167" t="s">
        <v>411</v>
      </c>
      <c r="E75" s="260" t="s">
        <v>405</v>
      </c>
      <c r="F75" s="260"/>
      <c r="G75" s="152" t="s">
        <v>409</v>
      </c>
      <c r="H75" s="153">
        <v>0.4</v>
      </c>
      <c r="I75" s="154">
        <v>17.96</v>
      </c>
      <c r="J75" s="154">
        <v>7.18</v>
      </c>
    </row>
    <row r="76" spans="1:10" ht="25" x14ac:dyDescent="0.35">
      <c r="A76" s="168"/>
      <c r="B76" s="168"/>
      <c r="C76" s="168"/>
      <c r="D76" s="168"/>
      <c r="E76" s="168" t="s">
        <v>422</v>
      </c>
      <c r="F76" s="159">
        <v>5.29</v>
      </c>
      <c r="G76" s="168" t="s">
        <v>423</v>
      </c>
      <c r="H76" s="159">
        <v>0</v>
      </c>
      <c r="I76" s="168" t="s">
        <v>424</v>
      </c>
      <c r="J76" s="159">
        <v>5.29</v>
      </c>
    </row>
    <row r="77" spans="1:10" ht="25.5" thickBot="1" x14ac:dyDescent="0.4">
      <c r="A77" s="168"/>
      <c r="B77" s="168"/>
      <c r="C77" s="168"/>
      <c r="D77" s="168"/>
      <c r="E77" s="168" t="s">
        <v>425</v>
      </c>
      <c r="F77" s="159">
        <v>2.3199999999999998</v>
      </c>
      <c r="G77" s="168"/>
      <c r="H77" s="271" t="s">
        <v>426</v>
      </c>
      <c r="I77" s="271"/>
      <c r="J77" s="159">
        <v>10.39</v>
      </c>
    </row>
    <row r="78" spans="1:10" ht="15" thickTop="1" x14ac:dyDescent="0.35">
      <c r="A78" s="160"/>
      <c r="B78" s="160"/>
      <c r="C78" s="160"/>
      <c r="D78" s="160"/>
      <c r="E78" s="160"/>
      <c r="F78" s="160"/>
      <c r="G78" s="160"/>
      <c r="H78" s="160"/>
      <c r="I78" s="160"/>
      <c r="J78" s="160"/>
    </row>
    <row r="79" spans="1:10" x14ac:dyDescent="0.35">
      <c r="A79" s="165" t="s">
        <v>1706</v>
      </c>
      <c r="B79" s="173" t="s">
        <v>1</v>
      </c>
      <c r="C79" s="165" t="s">
        <v>2</v>
      </c>
      <c r="D79" s="165" t="s">
        <v>3</v>
      </c>
      <c r="E79" s="270" t="s">
        <v>403</v>
      </c>
      <c r="F79" s="270"/>
      <c r="G79" s="174" t="s">
        <v>4</v>
      </c>
      <c r="H79" s="173" t="s">
        <v>5</v>
      </c>
      <c r="I79" s="173" t="s">
        <v>6</v>
      </c>
      <c r="J79" s="173" t="s">
        <v>7</v>
      </c>
    </row>
    <row r="80" spans="1:10" ht="25" x14ac:dyDescent="0.35">
      <c r="A80" s="166" t="s">
        <v>404</v>
      </c>
      <c r="B80" s="142" t="s">
        <v>56</v>
      </c>
      <c r="C80" s="166" t="s">
        <v>17</v>
      </c>
      <c r="D80" s="166" t="s">
        <v>57</v>
      </c>
      <c r="E80" s="267" t="s">
        <v>405</v>
      </c>
      <c r="F80" s="267"/>
      <c r="G80" s="143" t="s">
        <v>16</v>
      </c>
      <c r="H80" s="150">
        <v>1</v>
      </c>
      <c r="I80" s="144">
        <v>9.83</v>
      </c>
      <c r="J80" s="144">
        <v>9.83</v>
      </c>
    </row>
    <row r="81" spans="1:10" ht="37.5" x14ac:dyDescent="0.35">
      <c r="A81" s="167" t="s">
        <v>406</v>
      </c>
      <c r="B81" s="151" t="s">
        <v>480</v>
      </c>
      <c r="C81" s="167" t="s">
        <v>17</v>
      </c>
      <c r="D81" s="167" t="s">
        <v>481</v>
      </c>
      <c r="E81" s="260" t="s">
        <v>405</v>
      </c>
      <c r="F81" s="260"/>
      <c r="G81" s="152" t="s">
        <v>409</v>
      </c>
      <c r="H81" s="153">
        <v>0.17</v>
      </c>
      <c r="I81" s="154">
        <v>21.97</v>
      </c>
      <c r="J81" s="154">
        <v>3.73</v>
      </c>
    </row>
    <row r="82" spans="1:10" ht="37.5" x14ac:dyDescent="0.35">
      <c r="A82" s="167" t="s">
        <v>406</v>
      </c>
      <c r="B82" s="151" t="s">
        <v>410</v>
      </c>
      <c r="C82" s="167" t="s">
        <v>17</v>
      </c>
      <c r="D82" s="167" t="s">
        <v>411</v>
      </c>
      <c r="E82" s="260" t="s">
        <v>405</v>
      </c>
      <c r="F82" s="260"/>
      <c r="G82" s="152" t="s">
        <v>409</v>
      </c>
      <c r="H82" s="153">
        <v>0.34</v>
      </c>
      <c r="I82" s="154">
        <v>17.96</v>
      </c>
      <c r="J82" s="154">
        <v>6.1</v>
      </c>
    </row>
    <row r="83" spans="1:10" ht="25" x14ac:dyDescent="0.35">
      <c r="A83" s="168"/>
      <c r="B83" s="168"/>
      <c r="C83" s="168"/>
      <c r="D83" s="168"/>
      <c r="E83" s="168" t="s">
        <v>422</v>
      </c>
      <c r="F83" s="159">
        <v>6.68</v>
      </c>
      <c r="G83" s="168" t="s">
        <v>423</v>
      </c>
      <c r="H83" s="159">
        <v>0</v>
      </c>
      <c r="I83" s="168" t="s">
        <v>424</v>
      </c>
      <c r="J83" s="159">
        <v>6.68</v>
      </c>
    </row>
    <row r="84" spans="1:10" ht="25.5" thickBot="1" x14ac:dyDescent="0.4">
      <c r="A84" s="168"/>
      <c r="B84" s="168"/>
      <c r="C84" s="168"/>
      <c r="D84" s="168"/>
      <c r="E84" s="168" t="s">
        <v>425</v>
      </c>
      <c r="F84" s="159">
        <v>2.83</v>
      </c>
      <c r="G84" s="168"/>
      <c r="H84" s="271" t="s">
        <v>426</v>
      </c>
      <c r="I84" s="271"/>
      <c r="J84" s="159">
        <v>12.66</v>
      </c>
    </row>
    <row r="85" spans="1:10" ht="15" thickTop="1" x14ac:dyDescent="0.35">
      <c r="A85" s="160"/>
      <c r="B85" s="160"/>
      <c r="C85" s="160"/>
      <c r="D85" s="160"/>
      <c r="E85" s="160"/>
      <c r="F85" s="160"/>
      <c r="G85" s="160"/>
      <c r="H85" s="160"/>
      <c r="I85" s="160"/>
      <c r="J85" s="160"/>
    </row>
    <row r="86" spans="1:10" x14ac:dyDescent="0.35">
      <c r="A86" s="165" t="s">
        <v>1707</v>
      </c>
      <c r="B86" s="173" t="s">
        <v>1</v>
      </c>
      <c r="C86" s="165" t="s">
        <v>2</v>
      </c>
      <c r="D86" s="165" t="s">
        <v>3</v>
      </c>
      <c r="E86" s="270" t="s">
        <v>403</v>
      </c>
      <c r="F86" s="270"/>
      <c r="G86" s="174" t="s">
        <v>4</v>
      </c>
      <c r="H86" s="173" t="s">
        <v>5</v>
      </c>
      <c r="I86" s="173" t="s">
        <v>6</v>
      </c>
      <c r="J86" s="173" t="s">
        <v>7</v>
      </c>
    </row>
    <row r="87" spans="1:10" ht="25" x14ac:dyDescent="0.35">
      <c r="A87" s="166" t="s">
        <v>404</v>
      </c>
      <c r="B87" s="142" t="s">
        <v>383</v>
      </c>
      <c r="C87" s="166" t="s">
        <v>17</v>
      </c>
      <c r="D87" s="166" t="s">
        <v>265</v>
      </c>
      <c r="E87" s="267" t="s">
        <v>405</v>
      </c>
      <c r="F87" s="267"/>
      <c r="G87" s="143" t="s">
        <v>31</v>
      </c>
      <c r="H87" s="150">
        <v>1</v>
      </c>
      <c r="I87" s="144">
        <v>5.05</v>
      </c>
      <c r="J87" s="144">
        <v>5.05</v>
      </c>
    </row>
    <row r="88" spans="1:10" ht="37.5" x14ac:dyDescent="0.35">
      <c r="A88" s="167" t="s">
        <v>406</v>
      </c>
      <c r="B88" s="151" t="s">
        <v>494</v>
      </c>
      <c r="C88" s="167" t="s">
        <v>17</v>
      </c>
      <c r="D88" s="167" t="s">
        <v>495</v>
      </c>
      <c r="E88" s="260" t="s">
        <v>405</v>
      </c>
      <c r="F88" s="260"/>
      <c r="G88" s="152" t="s">
        <v>409</v>
      </c>
      <c r="H88" s="153">
        <v>2.5000000000000001E-2</v>
      </c>
      <c r="I88" s="154">
        <v>22.54</v>
      </c>
      <c r="J88" s="154">
        <v>0.56000000000000005</v>
      </c>
    </row>
    <row r="89" spans="1:10" ht="37.5" x14ac:dyDescent="0.35">
      <c r="A89" s="167" t="s">
        <v>406</v>
      </c>
      <c r="B89" s="151" t="s">
        <v>410</v>
      </c>
      <c r="C89" s="167" t="s">
        <v>17</v>
      </c>
      <c r="D89" s="167" t="s">
        <v>411</v>
      </c>
      <c r="E89" s="260" t="s">
        <v>405</v>
      </c>
      <c r="F89" s="260"/>
      <c r="G89" s="152" t="s">
        <v>409</v>
      </c>
      <c r="H89" s="153">
        <v>0.25</v>
      </c>
      <c r="I89" s="154">
        <v>17.96</v>
      </c>
      <c r="J89" s="154">
        <v>4.49</v>
      </c>
    </row>
    <row r="90" spans="1:10" ht="25" x14ac:dyDescent="0.35">
      <c r="A90" s="168"/>
      <c r="B90" s="168"/>
      <c r="C90" s="168"/>
      <c r="D90" s="168"/>
      <c r="E90" s="168" t="s">
        <v>422</v>
      </c>
      <c r="F90" s="159">
        <v>3.31</v>
      </c>
      <c r="G90" s="168" t="s">
        <v>423</v>
      </c>
      <c r="H90" s="159">
        <v>0</v>
      </c>
      <c r="I90" s="168" t="s">
        <v>424</v>
      </c>
      <c r="J90" s="159">
        <v>3.31</v>
      </c>
    </row>
    <row r="91" spans="1:10" ht="25.5" thickBot="1" x14ac:dyDescent="0.4">
      <c r="A91" s="168"/>
      <c r="B91" s="168"/>
      <c r="C91" s="168"/>
      <c r="D91" s="168"/>
      <c r="E91" s="168" t="s">
        <v>425</v>
      </c>
      <c r="F91" s="159">
        <v>1.45</v>
      </c>
      <c r="G91" s="168"/>
      <c r="H91" s="271" t="s">
        <v>426</v>
      </c>
      <c r="I91" s="271"/>
      <c r="J91" s="159">
        <v>6.5</v>
      </c>
    </row>
    <row r="92" spans="1:10" ht="15" thickTop="1" x14ac:dyDescent="0.35">
      <c r="A92" s="160"/>
      <c r="B92" s="160"/>
      <c r="C92" s="160"/>
      <c r="D92" s="160"/>
      <c r="E92" s="160"/>
      <c r="F92" s="160"/>
      <c r="G92" s="160"/>
      <c r="H92" s="160"/>
      <c r="I92" s="160"/>
      <c r="J92" s="160"/>
    </row>
    <row r="93" spans="1:10" x14ac:dyDescent="0.35">
      <c r="A93" s="165" t="s">
        <v>1708</v>
      </c>
      <c r="B93" s="173" t="s">
        <v>1</v>
      </c>
      <c r="C93" s="165" t="s">
        <v>2</v>
      </c>
      <c r="D93" s="165" t="s">
        <v>3</v>
      </c>
      <c r="E93" s="270" t="s">
        <v>403</v>
      </c>
      <c r="F93" s="270"/>
      <c r="G93" s="174" t="s">
        <v>4</v>
      </c>
      <c r="H93" s="173" t="s">
        <v>5</v>
      </c>
      <c r="I93" s="173" t="s">
        <v>6</v>
      </c>
      <c r="J93" s="173" t="s">
        <v>7</v>
      </c>
    </row>
    <row r="94" spans="1:10" ht="25" x14ac:dyDescent="0.35">
      <c r="A94" s="166" t="s">
        <v>404</v>
      </c>
      <c r="B94" s="142" t="s">
        <v>59</v>
      </c>
      <c r="C94" s="166" t="s">
        <v>58</v>
      </c>
      <c r="D94" s="166" t="s">
        <v>60</v>
      </c>
      <c r="E94" s="267" t="s">
        <v>496</v>
      </c>
      <c r="F94" s="267"/>
      <c r="G94" s="143" t="s">
        <v>30</v>
      </c>
      <c r="H94" s="150">
        <v>1</v>
      </c>
      <c r="I94" s="144">
        <v>3.56</v>
      </c>
      <c r="J94" s="144">
        <v>3.56</v>
      </c>
    </row>
    <row r="95" spans="1:10" ht="37.5" x14ac:dyDescent="0.35">
      <c r="A95" s="167" t="s">
        <v>406</v>
      </c>
      <c r="B95" s="151" t="s">
        <v>487</v>
      </c>
      <c r="C95" s="167" t="s">
        <v>58</v>
      </c>
      <c r="D95" s="167" t="s">
        <v>488</v>
      </c>
      <c r="E95" s="260" t="s">
        <v>485</v>
      </c>
      <c r="F95" s="260"/>
      <c r="G95" s="152" t="s">
        <v>486</v>
      </c>
      <c r="H95" s="153">
        <v>0.11</v>
      </c>
      <c r="I95" s="154">
        <v>3.75</v>
      </c>
      <c r="J95" s="154">
        <v>0.41</v>
      </c>
    </row>
    <row r="96" spans="1:10" ht="37.5" x14ac:dyDescent="0.35">
      <c r="A96" s="167" t="s">
        <v>406</v>
      </c>
      <c r="B96" s="151" t="s">
        <v>497</v>
      </c>
      <c r="C96" s="167" t="s">
        <v>58</v>
      </c>
      <c r="D96" s="167" t="s">
        <v>498</v>
      </c>
      <c r="E96" s="260" t="s">
        <v>485</v>
      </c>
      <c r="F96" s="260"/>
      <c r="G96" s="152" t="s">
        <v>486</v>
      </c>
      <c r="H96" s="153">
        <v>0.11</v>
      </c>
      <c r="I96" s="154">
        <v>3.58</v>
      </c>
      <c r="J96" s="154">
        <v>0.39</v>
      </c>
    </row>
    <row r="97" spans="1:10" x14ac:dyDescent="0.35">
      <c r="A97" s="169" t="s">
        <v>412</v>
      </c>
      <c r="B97" s="155" t="s">
        <v>499</v>
      </c>
      <c r="C97" s="169" t="s">
        <v>12</v>
      </c>
      <c r="D97" s="169" t="s">
        <v>500</v>
      </c>
      <c r="E97" s="261" t="s">
        <v>491</v>
      </c>
      <c r="F97" s="261"/>
      <c r="G97" s="156" t="s">
        <v>409</v>
      </c>
      <c r="H97" s="157">
        <v>0.11</v>
      </c>
      <c r="I97" s="158">
        <v>14.62</v>
      </c>
      <c r="J97" s="158">
        <v>1.6</v>
      </c>
    </row>
    <row r="98" spans="1:10" x14ac:dyDescent="0.35">
      <c r="A98" s="169" t="s">
        <v>412</v>
      </c>
      <c r="B98" s="155" t="s">
        <v>492</v>
      </c>
      <c r="C98" s="169" t="s">
        <v>12</v>
      </c>
      <c r="D98" s="169" t="s">
        <v>493</v>
      </c>
      <c r="E98" s="261" t="s">
        <v>491</v>
      </c>
      <c r="F98" s="261"/>
      <c r="G98" s="156" t="s">
        <v>409</v>
      </c>
      <c r="H98" s="157">
        <v>0.11</v>
      </c>
      <c r="I98" s="158">
        <v>10.59</v>
      </c>
      <c r="J98" s="158">
        <v>1.1599999999999999</v>
      </c>
    </row>
    <row r="99" spans="1:10" ht="25" x14ac:dyDescent="0.35">
      <c r="A99" s="168"/>
      <c r="B99" s="168"/>
      <c r="C99" s="168"/>
      <c r="D99" s="168"/>
      <c r="E99" s="168" t="s">
        <v>422</v>
      </c>
      <c r="F99" s="159">
        <v>2.76</v>
      </c>
      <c r="G99" s="168" t="s">
        <v>423</v>
      </c>
      <c r="H99" s="159">
        <v>0</v>
      </c>
      <c r="I99" s="168" t="s">
        <v>424</v>
      </c>
      <c r="J99" s="159">
        <v>2.76</v>
      </c>
    </row>
    <row r="100" spans="1:10" ht="25.5" thickBot="1" x14ac:dyDescent="0.4">
      <c r="A100" s="168"/>
      <c r="B100" s="168"/>
      <c r="C100" s="168"/>
      <c r="D100" s="168"/>
      <c r="E100" s="168" t="s">
        <v>425</v>
      </c>
      <c r="F100" s="159">
        <v>1.02</v>
      </c>
      <c r="G100" s="168"/>
      <c r="H100" s="271" t="s">
        <v>426</v>
      </c>
      <c r="I100" s="271"/>
      <c r="J100" s="159">
        <v>4.58</v>
      </c>
    </row>
    <row r="101" spans="1:10" ht="15" thickTop="1" x14ac:dyDescent="0.35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</row>
    <row r="102" spans="1:10" x14ac:dyDescent="0.35">
      <c r="A102" s="165" t="s">
        <v>1709</v>
      </c>
      <c r="B102" s="173" t="s">
        <v>1</v>
      </c>
      <c r="C102" s="165" t="s">
        <v>2</v>
      </c>
      <c r="D102" s="165" t="s">
        <v>3</v>
      </c>
      <c r="E102" s="270" t="s">
        <v>403</v>
      </c>
      <c r="F102" s="270"/>
      <c r="G102" s="174" t="s">
        <v>4</v>
      </c>
      <c r="H102" s="173" t="s">
        <v>5</v>
      </c>
      <c r="I102" s="173" t="s">
        <v>6</v>
      </c>
      <c r="J102" s="173" t="s">
        <v>7</v>
      </c>
    </row>
    <row r="103" spans="1:10" ht="25" x14ac:dyDescent="0.35">
      <c r="A103" s="166" t="s">
        <v>404</v>
      </c>
      <c r="B103" s="142" t="s">
        <v>1710</v>
      </c>
      <c r="C103" s="166" t="s">
        <v>17</v>
      </c>
      <c r="D103" s="166" t="s">
        <v>1711</v>
      </c>
      <c r="E103" s="267" t="s">
        <v>405</v>
      </c>
      <c r="F103" s="267"/>
      <c r="G103" s="143" t="s">
        <v>36</v>
      </c>
      <c r="H103" s="150">
        <v>1</v>
      </c>
      <c r="I103" s="144">
        <v>60.64</v>
      </c>
      <c r="J103" s="144">
        <v>60.64</v>
      </c>
    </row>
    <row r="104" spans="1:10" ht="37.5" x14ac:dyDescent="0.35">
      <c r="A104" s="167" t="s">
        <v>406</v>
      </c>
      <c r="B104" s="151" t="s">
        <v>494</v>
      </c>
      <c r="C104" s="167" t="s">
        <v>17</v>
      </c>
      <c r="D104" s="167" t="s">
        <v>495</v>
      </c>
      <c r="E104" s="260" t="s">
        <v>405</v>
      </c>
      <c r="F104" s="260"/>
      <c r="G104" s="152" t="s">
        <v>409</v>
      </c>
      <c r="H104" s="153">
        <v>0.3</v>
      </c>
      <c r="I104" s="154">
        <v>22.54</v>
      </c>
      <c r="J104" s="154">
        <v>6.76</v>
      </c>
    </row>
    <row r="105" spans="1:10" ht="37.5" x14ac:dyDescent="0.35">
      <c r="A105" s="167" t="s">
        <v>406</v>
      </c>
      <c r="B105" s="151" t="s">
        <v>410</v>
      </c>
      <c r="C105" s="167" t="s">
        <v>17</v>
      </c>
      <c r="D105" s="167" t="s">
        <v>411</v>
      </c>
      <c r="E105" s="260" t="s">
        <v>405</v>
      </c>
      <c r="F105" s="260"/>
      <c r="G105" s="152" t="s">
        <v>409</v>
      </c>
      <c r="H105" s="153">
        <v>3</v>
      </c>
      <c r="I105" s="154">
        <v>17.96</v>
      </c>
      <c r="J105" s="154">
        <v>53.88</v>
      </c>
    </row>
    <row r="106" spans="1:10" ht="25" x14ac:dyDescent="0.35">
      <c r="A106" s="168"/>
      <c r="B106" s="168"/>
      <c r="C106" s="168"/>
      <c r="D106" s="168"/>
      <c r="E106" s="168" t="s">
        <v>422</v>
      </c>
      <c r="F106" s="159">
        <v>39.75</v>
      </c>
      <c r="G106" s="168" t="s">
        <v>423</v>
      </c>
      <c r="H106" s="159">
        <v>0</v>
      </c>
      <c r="I106" s="168" t="s">
        <v>424</v>
      </c>
      <c r="J106" s="159">
        <v>39.75</v>
      </c>
    </row>
    <row r="107" spans="1:10" ht="25.5" thickBot="1" x14ac:dyDescent="0.4">
      <c r="A107" s="168"/>
      <c r="B107" s="168"/>
      <c r="C107" s="168"/>
      <c r="D107" s="168"/>
      <c r="E107" s="168" t="s">
        <v>425</v>
      </c>
      <c r="F107" s="159">
        <v>17.47</v>
      </c>
      <c r="G107" s="168"/>
      <c r="H107" s="271" t="s">
        <v>426</v>
      </c>
      <c r="I107" s="271"/>
      <c r="J107" s="159">
        <v>78.11</v>
      </c>
    </row>
    <row r="108" spans="1:10" ht="15" thickTop="1" x14ac:dyDescent="0.35">
      <c r="A108" s="160"/>
      <c r="B108" s="160"/>
      <c r="C108" s="160"/>
      <c r="D108" s="160"/>
      <c r="E108" s="160"/>
      <c r="F108" s="160"/>
      <c r="G108" s="160"/>
      <c r="H108" s="160"/>
      <c r="I108" s="160"/>
      <c r="J108" s="160"/>
    </row>
    <row r="109" spans="1:10" x14ac:dyDescent="0.35">
      <c r="A109" s="165" t="s">
        <v>1782</v>
      </c>
      <c r="B109" s="173" t="s">
        <v>1</v>
      </c>
      <c r="C109" s="165" t="s">
        <v>2</v>
      </c>
      <c r="D109" s="165" t="s">
        <v>3</v>
      </c>
      <c r="E109" s="270" t="s">
        <v>403</v>
      </c>
      <c r="F109" s="270"/>
      <c r="G109" s="174" t="s">
        <v>4</v>
      </c>
      <c r="H109" s="173" t="s">
        <v>5</v>
      </c>
      <c r="I109" s="173" t="s">
        <v>6</v>
      </c>
      <c r="J109" s="173" t="s">
        <v>7</v>
      </c>
    </row>
    <row r="110" spans="1:10" ht="25" x14ac:dyDescent="0.35">
      <c r="A110" s="166" t="s">
        <v>404</v>
      </c>
      <c r="B110" s="142" t="s">
        <v>1783</v>
      </c>
      <c r="C110" s="166" t="s">
        <v>17</v>
      </c>
      <c r="D110" s="166" t="s">
        <v>1784</v>
      </c>
      <c r="E110" s="267" t="s">
        <v>405</v>
      </c>
      <c r="F110" s="267"/>
      <c r="G110" s="143" t="s">
        <v>31</v>
      </c>
      <c r="H110" s="150">
        <v>1</v>
      </c>
      <c r="I110" s="144">
        <v>16.149999999999999</v>
      </c>
      <c r="J110" s="144">
        <v>16.149999999999999</v>
      </c>
    </row>
    <row r="111" spans="1:10" ht="37.5" x14ac:dyDescent="0.35">
      <c r="A111" s="167" t="s">
        <v>406</v>
      </c>
      <c r="B111" s="151" t="s">
        <v>410</v>
      </c>
      <c r="C111" s="167" t="s">
        <v>17</v>
      </c>
      <c r="D111" s="167" t="s">
        <v>411</v>
      </c>
      <c r="E111" s="260" t="s">
        <v>405</v>
      </c>
      <c r="F111" s="260"/>
      <c r="G111" s="152" t="s">
        <v>409</v>
      </c>
      <c r="H111" s="153">
        <v>0.8</v>
      </c>
      <c r="I111" s="154">
        <v>17.96</v>
      </c>
      <c r="J111" s="154">
        <v>14.36</v>
      </c>
    </row>
    <row r="112" spans="1:10" ht="37.5" x14ac:dyDescent="0.35">
      <c r="A112" s="167" t="s">
        <v>406</v>
      </c>
      <c r="B112" s="151" t="s">
        <v>407</v>
      </c>
      <c r="C112" s="167" t="s">
        <v>17</v>
      </c>
      <c r="D112" s="167" t="s">
        <v>408</v>
      </c>
      <c r="E112" s="260" t="s">
        <v>405</v>
      </c>
      <c r="F112" s="260"/>
      <c r="G112" s="152" t="s">
        <v>409</v>
      </c>
      <c r="H112" s="153">
        <v>0.08</v>
      </c>
      <c r="I112" s="154">
        <v>22.42</v>
      </c>
      <c r="J112" s="154">
        <v>1.79</v>
      </c>
    </row>
    <row r="113" spans="1:10" ht="25" x14ac:dyDescent="0.35">
      <c r="A113" s="168"/>
      <c r="B113" s="168"/>
      <c r="C113" s="168"/>
      <c r="D113" s="168"/>
      <c r="E113" s="168" t="s">
        <v>422</v>
      </c>
      <c r="F113" s="159">
        <v>10.59</v>
      </c>
      <c r="G113" s="168" t="s">
        <v>423</v>
      </c>
      <c r="H113" s="159">
        <v>0</v>
      </c>
      <c r="I113" s="168" t="s">
        <v>424</v>
      </c>
      <c r="J113" s="159">
        <v>10.59</v>
      </c>
    </row>
    <row r="114" spans="1:10" ht="25.5" thickBot="1" x14ac:dyDescent="0.4">
      <c r="A114" s="168"/>
      <c r="B114" s="168"/>
      <c r="C114" s="168"/>
      <c r="D114" s="168"/>
      <c r="E114" s="168" t="s">
        <v>425</v>
      </c>
      <c r="F114" s="159">
        <v>4.6500000000000004</v>
      </c>
      <c r="G114" s="168"/>
      <c r="H114" s="271" t="s">
        <v>426</v>
      </c>
      <c r="I114" s="271"/>
      <c r="J114" s="159">
        <v>20.8</v>
      </c>
    </row>
    <row r="115" spans="1:10" ht="15" thickTop="1" x14ac:dyDescent="0.35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</row>
    <row r="116" spans="1:10" x14ac:dyDescent="0.35">
      <c r="A116" s="165" t="s">
        <v>1957</v>
      </c>
      <c r="B116" s="173" t="s">
        <v>1</v>
      </c>
      <c r="C116" s="165" t="s">
        <v>2</v>
      </c>
      <c r="D116" s="165" t="s">
        <v>3</v>
      </c>
      <c r="E116" s="270" t="s">
        <v>403</v>
      </c>
      <c r="F116" s="270"/>
      <c r="G116" s="174" t="s">
        <v>4</v>
      </c>
      <c r="H116" s="173" t="s">
        <v>5</v>
      </c>
      <c r="I116" s="173" t="s">
        <v>6</v>
      </c>
      <c r="J116" s="173" t="s">
        <v>7</v>
      </c>
    </row>
    <row r="117" spans="1:10" ht="25" x14ac:dyDescent="0.35">
      <c r="A117" s="166" t="s">
        <v>404</v>
      </c>
      <c r="B117" s="142" t="s">
        <v>384</v>
      </c>
      <c r="C117" s="166" t="s">
        <v>17</v>
      </c>
      <c r="D117" s="166" t="s">
        <v>170</v>
      </c>
      <c r="E117" s="267" t="s">
        <v>405</v>
      </c>
      <c r="F117" s="267"/>
      <c r="G117" s="143" t="s">
        <v>36</v>
      </c>
      <c r="H117" s="150">
        <v>1</v>
      </c>
      <c r="I117" s="144">
        <v>262.77999999999997</v>
      </c>
      <c r="J117" s="144">
        <v>262.77999999999997</v>
      </c>
    </row>
    <row r="118" spans="1:10" ht="37.5" x14ac:dyDescent="0.35">
      <c r="A118" s="167" t="s">
        <v>406</v>
      </c>
      <c r="B118" s="151" t="s">
        <v>494</v>
      </c>
      <c r="C118" s="167" t="s">
        <v>17</v>
      </c>
      <c r="D118" s="167" t="s">
        <v>495</v>
      </c>
      <c r="E118" s="260" t="s">
        <v>405</v>
      </c>
      <c r="F118" s="260"/>
      <c r="G118" s="152" t="s">
        <v>409</v>
      </c>
      <c r="H118" s="153">
        <v>1.3</v>
      </c>
      <c r="I118" s="154">
        <v>22.54</v>
      </c>
      <c r="J118" s="154">
        <v>29.3</v>
      </c>
    </row>
    <row r="119" spans="1:10" ht="37.5" x14ac:dyDescent="0.35">
      <c r="A119" s="167" t="s">
        <v>406</v>
      </c>
      <c r="B119" s="151" t="s">
        <v>410</v>
      </c>
      <c r="C119" s="167" t="s">
        <v>17</v>
      </c>
      <c r="D119" s="167" t="s">
        <v>411</v>
      </c>
      <c r="E119" s="260" t="s">
        <v>405</v>
      </c>
      <c r="F119" s="260"/>
      <c r="G119" s="152" t="s">
        <v>409</v>
      </c>
      <c r="H119" s="153">
        <v>13</v>
      </c>
      <c r="I119" s="154">
        <v>17.96</v>
      </c>
      <c r="J119" s="154">
        <v>233.48</v>
      </c>
    </row>
    <row r="120" spans="1:10" ht="25" x14ac:dyDescent="0.35">
      <c r="A120" s="168"/>
      <c r="B120" s="168"/>
      <c r="C120" s="168"/>
      <c r="D120" s="168"/>
      <c r="E120" s="168" t="s">
        <v>422</v>
      </c>
      <c r="F120" s="159">
        <v>172.25</v>
      </c>
      <c r="G120" s="168" t="s">
        <v>423</v>
      </c>
      <c r="H120" s="159">
        <v>0</v>
      </c>
      <c r="I120" s="168" t="s">
        <v>424</v>
      </c>
      <c r="J120" s="159">
        <v>172.25</v>
      </c>
    </row>
    <row r="121" spans="1:10" ht="25.5" thickBot="1" x14ac:dyDescent="0.4">
      <c r="A121" s="168"/>
      <c r="B121" s="168"/>
      <c r="C121" s="168"/>
      <c r="D121" s="168"/>
      <c r="E121" s="168" t="s">
        <v>425</v>
      </c>
      <c r="F121" s="159">
        <v>75.73</v>
      </c>
      <c r="G121" s="168"/>
      <c r="H121" s="271" t="s">
        <v>426</v>
      </c>
      <c r="I121" s="271"/>
      <c r="J121" s="159">
        <v>338.51</v>
      </c>
    </row>
    <row r="122" spans="1:10" ht="15" thickTop="1" x14ac:dyDescent="0.35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</row>
    <row r="123" spans="1:10" x14ac:dyDescent="0.35">
      <c r="A123" s="165" t="s">
        <v>1712</v>
      </c>
      <c r="B123" s="173" t="s">
        <v>1</v>
      </c>
      <c r="C123" s="165" t="s">
        <v>2</v>
      </c>
      <c r="D123" s="165" t="s">
        <v>3</v>
      </c>
      <c r="E123" s="270" t="s">
        <v>403</v>
      </c>
      <c r="F123" s="270"/>
      <c r="G123" s="174" t="s">
        <v>4</v>
      </c>
      <c r="H123" s="173" t="s">
        <v>5</v>
      </c>
      <c r="I123" s="173" t="s">
        <v>6</v>
      </c>
      <c r="J123" s="173" t="s">
        <v>7</v>
      </c>
    </row>
    <row r="124" spans="1:10" ht="37.5" x14ac:dyDescent="0.35">
      <c r="A124" s="166" t="s">
        <v>404</v>
      </c>
      <c r="B124" s="142" t="s">
        <v>63</v>
      </c>
      <c r="C124" s="166" t="s">
        <v>12</v>
      </c>
      <c r="D124" s="166" t="s">
        <v>64</v>
      </c>
      <c r="E124" s="267" t="s">
        <v>475</v>
      </c>
      <c r="F124" s="267"/>
      <c r="G124" s="143" t="s">
        <v>31</v>
      </c>
      <c r="H124" s="150">
        <v>1</v>
      </c>
      <c r="I124" s="144">
        <v>2.68</v>
      </c>
      <c r="J124" s="144">
        <v>2.68</v>
      </c>
    </row>
    <row r="125" spans="1:10" ht="37.5" x14ac:dyDescent="0.35">
      <c r="A125" s="167" t="s">
        <v>406</v>
      </c>
      <c r="B125" s="151" t="s">
        <v>501</v>
      </c>
      <c r="C125" s="167" t="s">
        <v>12</v>
      </c>
      <c r="D125" s="167" t="s">
        <v>502</v>
      </c>
      <c r="E125" s="260" t="s">
        <v>477</v>
      </c>
      <c r="F125" s="260"/>
      <c r="G125" s="152" t="s">
        <v>409</v>
      </c>
      <c r="H125" s="153">
        <v>4.9399999999999999E-2</v>
      </c>
      <c r="I125" s="154">
        <v>20.88</v>
      </c>
      <c r="J125" s="154">
        <v>1.03</v>
      </c>
    </row>
    <row r="126" spans="1:10" ht="37.5" x14ac:dyDescent="0.35">
      <c r="A126" s="167" t="s">
        <v>406</v>
      </c>
      <c r="B126" s="151" t="s">
        <v>476</v>
      </c>
      <c r="C126" s="167" t="s">
        <v>12</v>
      </c>
      <c r="D126" s="167" t="s">
        <v>411</v>
      </c>
      <c r="E126" s="260" t="s">
        <v>477</v>
      </c>
      <c r="F126" s="260"/>
      <c r="G126" s="152" t="s">
        <v>409</v>
      </c>
      <c r="H126" s="153">
        <v>9.7100000000000006E-2</v>
      </c>
      <c r="I126" s="154">
        <v>17.09</v>
      </c>
      <c r="J126" s="154">
        <v>1.65</v>
      </c>
    </row>
    <row r="127" spans="1:10" ht="37.5" customHeight="1" x14ac:dyDescent="0.35">
      <c r="A127" s="168"/>
      <c r="B127" s="168"/>
      <c r="C127" s="168"/>
      <c r="D127" s="168"/>
      <c r="E127" s="168" t="s">
        <v>422</v>
      </c>
      <c r="F127" s="159">
        <v>1.75</v>
      </c>
      <c r="G127" s="168" t="s">
        <v>423</v>
      </c>
      <c r="H127" s="159">
        <v>0</v>
      </c>
      <c r="I127" s="168" t="s">
        <v>424</v>
      </c>
      <c r="J127" s="159">
        <v>1.75</v>
      </c>
    </row>
    <row r="128" spans="1:10" ht="25.5" thickBot="1" x14ac:dyDescent="0.4">
      <c r="A128" s="168"/>
      <c r="B128" s="168"/>
      <c r="C128" s="168"/>
      <c r="D128" s="168"/>
      <c r="E128" s="168" t="s">
        <v>425</v>
      </c>
      <c r="F128" s="159">
        <v>0.77</v>
      </c>
      <c r="G128" s="168"/>
      <c r="H128" s="271" t="s">
        <v>426</v>
      </c>
      <c r="I128" s="271"/>
      <c r="J128" s="159">
        <v>3.45</v>
      </c>
    </row>
    <row r="129" spans="1:10" ht="15" thickTop="1" x14ac:dyDescent="0.35">
      <c r="A129" s="160"/>
      <c r="B129" s="160"/>
      <c r="C129" s="160"/>
      <c r="D129" s="160"/>
      <c r="E129" s="160"/>
      <c r="F129" s="160"/>
      <c r="G129" s="160"/>
      <c r="H129" s="160"/>
      <c r="I129" s="160"/>
      <c r="J129" s="160"/>
    </row>
    <row r="130" spans="1:10" x14ac:dyDescent="0.35">
      <c r="A130" s="165" t="s">
        <v>1958</v>
      </c>
      <c r="B130" s="173" t="s">
        <v>1</v>
      </c>
      <c r="C130" s="165" t="s">
        <v>2</v>
      </c>
      <c r="D130" s="165" t="s">
        <v>3</v>
      </c>
      <c r="E130" s="270" t="s">
        <v>403</v>
      </c>
      <c r="F130" s="270"/>
      <c r="G130" s="174" t="s">
        <v>4</v>
      </c>
      <c r="H130" s="173" t="s">
        <v>5</v>
      </c>
      <c r="I130" s="173" t="s">
        <v>6</v>
      </c>
      <c r="J130" s="173" t="s">
        <v>7</v>
      </c>
    </row>
    <row r="131" spans="1:10" ht="37.5" x14ac:dyDescent="0.35">
      <c r="A131" s="166" t="s">
        <v>404</v>
      </c>
      <c r="B131" s="142" t="s">
        <v>65</v>
      </c>
      <c r="C131" s="166" t="s">
        <v>12</v>
      </c>
      <c r="D131" s="166" t="s">
        <v>66</v>
      </c>
      <c r="E131" s="267" t="s">
        <v>503</v>
      </c>
      <c r="F131" s="267"/>
      <c r="G131" s="143" t="s">
        <v>31</v>
      </c>
      <c r="H131" s="150">
        <v>1</v>
      </c>
      <c r="I131" s="144">
        <v>44.38</v>
      </c>
      <c r="J131" s="144">
        <v>44.38</v>
      </c>
    </row>
    <row r="132" spans="1:10" ht="37.5" x14ac:dyDescent="0.35">
      <c r="A132" s="167" t="s">
        <v>406</v>
      </c>
      <c r="B132" s="151" t="s">
        <v>504</v>
      </c>
      <c r="C132" s="167" t="s">
        <v>12</v>
      </c>
      <c r="D132" s="167" t="s">
        <v>505</v>
      </c>
      <c r="E132" s="260" t="s">
        <v>506</v>
      </c>
      <c r="F132" s="260"/>
      <c r="G132" s="152" t="s">
        <v>507</v>
      </c>
      <c r="H132" s="153">
        <v>5.16E-2</v>
      </c>
      <c r="I132" s="154">
        <v>19.809999999999999</v>
      </c>
      <c r="J132" s="154">
        <v>1.02</v>
      </c>
    </row>
    <row r="133" spans="1:10" ht="37.5" x14ac:dyDescent="0.35">
      <c r="A133" s="167" t="s">
        <v>406</v>
      </c>
      <c r="B133" s="151" t="s">
        <v>508</v>
      </c>
      <c r="C133" s="167" t="s">
        <v>12</v>
      </c>
      <c r="D133" s="167" t="s">
        <v>509</v>
      </c>
      <c r="E133" s="260" t="s">
        <v>506</v>
      </c>
      <c r="F133" s="260"/>
      <c r="G133" s="152" t="s">
        <v>510</v>
      </c>
      <c r="H133" s="153">
        <v>3.7199999999999997E-2</v>
      </c>
      <c r="I133" s="154">
        <v>21.05</v>
      </c>
      <c r="J133" s="154">
        <v>0.78</v>
      </c>
    </row>
    <row r="134" spans="1:10" ht="37.5" x14ac:dyDescent="0.35">
      <c r="A134" s="167" t="s">
        <v>406</v>
      </c>
      <c r="B134" s="151" t="s">
        <v>476</v>
      </c>
      <c r="C134" s="167" t="s">
        <v>12</v>
      </c>
      <c r="D134" s="167" t="s">
        <v>411</v>
      </c>
      <c r="E134" s="260" t="s">
        <v>477</v>
      </c>
      <c r="F134" s="260"/>
      <c r="G134" s="152" t="s">
        <v>409</v>
      </c>
      <c r="H134" s="153">
        <v>0.39900000000000002</v>
      </c>
      <c r="I134" s="154">
        <v>17.09</v>
      </c>
      <c r="J134" s="154">
        <v>6.81</v>
      </c>
    </row>
    <row r="135" spans="1:10" ht="37.5" customHeight="1" x14ac:dyDescent="0.35">
      <c r="A135" s="167" t="s">
        <v>406</v>
      </c>
      <c r="B135" s="151" t="s">
        <v>501</v>
      </c>
      <c r="C135" s="167" t="s">
        <v>12</v>
      </c>
      <c r="D135" s="167" t="s">
        <v>502</v>
      </c>
      <c r="E135" s="260" t="s">
        <v>477</v>
      </c>
      <c r="F135" s="260"/>
      <c r="G135" s="152" t="s">
        <v>409</v>
      </c>
      <c r="H135" s="153">
        <v>0.13300000000000001</v>
      </c>
      <c r="I135" s="154">
        <v>20.88</v>
      </c>
      <c r="J135" s="154">
        <v>2.77</v>
      </c>
    </row>
    <row r="136" spans="1:10" ht="37.5" customHeight="1" x14ac:dyDescent="0.35">
      <c r="A136" s="169" t="s">
        <v>412</v>
      </c>
      <c r="B136" s="155" t="s">
        <v>511</v>
      </c>
      <c r="C136" s="169" t="s">
        <v>12</v>
      </c>
      <c r="D136" s="169" t="s">
        <v>512</v>
      </c>
      <c r="E136" s="261" t="s">
        <v>415</v>
      </c>
      <c r="F136" s="261"/>
      <c r="G136" s="156" t="s">
        <v>513</v>
      </c>
      <c r="H136" s="157">
        <v>2.75E-2</v>
      </c>
      <c r="I136" s="158">
        <v>1200</v>
      </c>
      <c r="J136" s="158">
        <v>33</v>
      </c>
    </row>
    <row r="137" spans="1:10" ht="25" x14ac:dyDescent="0.35">
      <c r="A137" s="168"/>
      <c r="B137" s="168"/>
      <c r="C137" s="168"/>
      <c r="D137" s="168"/>
      <c r="E137" s="168" t="s">
        <v>422</v>
      </c>
      <c r="F137" s="159">
        <v>7.46</v>
      </c>
      <c r="G137" s="168" t="s">
        <v>423</v>
      </c>
      <c r="H137" s="159">
        <v>0</v>
      </c>
      <c r="I137" s="168" t="s">
        <v>424</v>
      </c>
      <c r="J137" s="159">
        <v>7.46</v>
      </c>
    </row>
    <row r="138" spans="1:10" ht="25.5" thickBot="1" x14ac:dyDescent="0.4">
      <c r="A138" s="168"/>
      <c r="B138" s="168"/>
      <c r="C138" s="168"/>
      <c r="D138" s="168"/>
      <c r="E138" s="168" t="s">
        <v>425</v>
      </c>
      <c r="F138" s="159">
        <v>12.79</v>
      </c>
      <c r="G138" s="168"/>
      <c r="H138" s="271" t="s">
        <v>426</v>
      </c>
      <c r="I138" s="271"/>
      <c r="J138" s="159">
        <v>57.17</v>
      </c>
    </row>
    <row r="139" spans="1:10" ht="15" thickTop="1" x14ac:dyDescent="0.35">
      <c r="A139" s="160"/>
      <c r="B139" s="160"/>
      <c r="C139" s="160"/>
      <c r="D139" s="160"/>
      <c r="E139" s="160"/>
      <c r="F139" s="160"/>
      <c r="G139" s="160"/>
      <c r="H139" s="160"/>
      <c r="I139" s="160"/>
      <c r="J139" s="160"/>
    </row>
    <row r="140" spans="1:10" x14ac:dyDescent="0.35">
      <c r="A140" s="165" t="s">
        <v>1959</v>
      </c>
      <c r="B140" s="173" t="s">
        <v>1</v>
      </c>
      <c r="C140" s="165" t="s">
        <v>2</v>
      </c>
      <c r="D140" s="165" t="s">
        <v>3</v>
      </c>
      <c r="E140" s="270" t="s">
        <v>403</v>
      </c>
      <c r="F140" s="270"/>
      <c r="G140" s="174" t="s">
        <v>4</v>
      </c>
      <c r="H140" s="173" t="s">
        <v>5</v>
      </c>
      <c r="I140" s="173" t="s">
        <v>6</v>
      </c>
      <c r="J140" s="173" t="s">
        <v>7</v>
      </c>
    </row>
    <row r="141" spans="1:10" ht="37.5" x14ac:dyDescent="0.35">
      <c r="A141" s="166" t="s">
        <v>404</v>
      </c>
      <c r="B141" s="142" t="s">
        <v>67</v>
      </c>
      <c r="C141" s="166" t="s">
        <v>12</v>
      </c>
      <c r="D141" s="166" t="s">
        <v>68</v>
      </c>
      <c r="E141" s="267" t="s">
        <v>503</v>
      </c>
      <c r="F141" s="267"/>
      <c r="G141" s="143" t="s">
        <v>31</v>
      </c>
      <c r="H141" s="150">
        <v>1</v>
      </c>
      <c r="I141" s="144">
        <v>49</v>
      </c>
      <c r="J141" s="144">
        <v>49</v>
      </c>
    </row>
    <row r="142" spans="1:10" ht="37.5" x14ac:dyDescent="0.35">
      <c r="A142" s="167" t="s">
        <v>406</v>
      </c>
      <c r="B142" s="151" t="s">
        <v>504</v>
      </c>
      <c r="C142" s="167" t="s">
        <v>12</v>
      </c>
      <c r="D142" s="167" t="s">
        <v>505</v>
      </c>
      <c r="E142" s="260" t="s">
        <v>506</v>
      </c>
      <c r="F142" s="260"/>
      <c r="G142" s="152" t="s">
        <v>507</v>
      </c>
      <c r="H142" s="153">
        <v>5.16E-2</v>
      </c>
      <c r="I142" s="154">
        <v>19.809999999999999</v>
      </c>
      <c r="J142" s="154">
        <v>1.02</v>
      </c>
    </row>
    <row r="143" spans="1:10" ht="37.5" customHeight="1" x14ac:dyDescent="0.35">
      <c r="A143" s="167" t="s">
        <v>406</v>
      </c>
      <c r="B143" s="151" t="s">
        <v>508</v>
      </c>
      <c r="C143" s="167" t="s">
        <v>12</v>
      </c>
      <c r="D143" s="167" t="s">
        <v>509</v>
      </c>
      <c r="E143" s="260" t="s">
        <v>506</v>
      </c>
      <c r="F143" s="260"/>
      <c r="G143" s="152" t="s">
        <v>510</v>
      </c>
      <c r="H143" s="153">
        <v>3.7199999999999997E-2</v>
      </c>
      <c r="I143" s="154">
        <v>21.05</v>
      </c>
      <c r="J143" s="154">
        <v>0.78</v>
      </c>
    </row>
    <row r="144" spans="1:10" ht="37.5" x14ac:dyDescent="0.35">
      <c r="A144" s="167" t="s">
        <v>406</v>
      </c>
      <c r="B144" s="151" t="s">
        <v>476</v>
      </c>
      <c r="C144" s="167" t="s">
        <v>12</v>
      </c>
      <c r="D144" s="167" t="s">
        <v>411</v>
      </c>
      <c r="E144" s="260" t="s">
        <v>477</v>
      </c>
      <c r="F144" s="260"/>
      <c r="G144" s="152" t="s">
        <v>409</v>
      </c>
      <c r="H144" s="153">
        <v>0.52100000000000002</v>
      </c>
      <c r="I144" s="154">
        <v>17.09</v>
      </c>
      <c r="J144" s="154">
        <v>8.9</v>
      </c>
    </row>
    <row r="145" spans="1:10" ht="37.5" customHeight="1" x14ac:dyDescent="0.35">
      <c r="A145" s="167" t="s">
        <v>406</v>
      </c>
      <c r="B145" s="151" t="s">
        <v>501</v>
      </c>
      <c r="C145" s="167" t="s">
        <v>12</v>
      </c>
      <c r="D145" s="167" t="s">
        <v>502</v>
      </c>
      <c r="E145" s="260" t="s">
        <v>477</v>
      </c>
      <c r="F145" s="260"/>
      <c r="G145" s="152" t="s">
        <v>409</v>
      </c>
      <c r="H145" s="153">
        <v>0.254</v>
      </c>
      <c r="I145" s="154">
        <v>20.88</v>
      </c>
      <c r="J145" s="154">
        <v>5.3</v>
      </c>
    </row>
    <row r="146" spans="1:10" ht="37.5" customHeight="1" x14ac:dyDescent="0.35">
      <c r="A146" s="169" t="s">
        <v>412</v>
      </c>
      <c r="B146" s="155" t="s">
        <v>511</v>
      </c>
      <c r="C146" s="169" t="s">
        <v>12</v>
      </c>
      <c r="D146" s="169" t="s">
        <v>512</v>
      </c>
      <c r="E146" s="261" t="s">
        <v>415</v>
      </c>
      <c r="F146" s="261"/>
      <c r="G146" s="156" t="s">
        <v>513</v>
      </c>
      <c r="H146" s="157">
        <v>2.75E-2</v>
      </c>
      <c r="I146" s="158">
        <v>1200</v>
      </c>
      <c r="J146" s="158">
        <v>33</v>
      </c>
    </row>
    <row r="147" spans="1:10" ht="25" x14ac:dyDescent="0.35">
      <c r="A147" s="168"/>
      <c r="B147" s="168"/>
      <c r="C147" s="168"/>
      <c r="D147" s="168"/>
      <c r="E147" s="168" t="s">
        <v>422</v>
      </c>
      <c r="F147" s="159">
        <v>10.54</v>
      </c>
      <c r="G147" s="168" t="s">
        <v>423</v>
      </c>
      <c r="H147" s="159">
        <v>0</v>
      </c>
      <c r="I147" s="168" t="s">
        <v>424</v>
      </c>
      <c r="J147" s="159">
        <v>10.54</v>
      </c>
    </row>
    <row r="148" spans="1:10" ht="25.5" thickBot="1" x14ac:dyDescent="0.4">
      <c r="A148" s="168"/>
      <c r="B148" s="168"/>
      <c r="C148" s="168"/>
      <c r="D148" s="168"/>
      <c r="E148" s="168" t="s">
        <v>425</v>
      </c>
      <c r="F148" s="159">
        <v>14.12</v>
      </c>
      <c r="G148" s="168"/>
      <c r="H148" s="271" t="s">
        <v>426</v>
      </c>
      <c r="I148" s="271"/>
      <c r="J148" s="159">
        <v>63.12</v>
      </c>
    </row>
    <row r="149" spans="1:10" ht="15" thickTop="1" x14ac:dyDescent="0.35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</row>
    <row r="150" spans="1:10" x14ac:dyDescent="0.35">
      <c r="A150" s="165" t="s">
        <v>1960</v>
      </c>
      <c r="B150" s="173" t="s">
        <v>1</v>
      </c>
      <c r="C150" s="165" t="s">
        <v>2</v>
      </c>
      <c r="D150" s="165" t="s">
        <v>3</v>
      </c>
      <c r="E150" s="270" t="s">
        <v>403</v>
      </c>
      <c r="F150" s="270"/>
      <c r="G150" s="174" t="s">
        <v>4</v>
      </c>
      <c r="H150" s="173" t="s">
        <v>5</v>
      </c>
      <c r="I150" s="173" t="s">
        <v>6</v>
      </c>
      <c r="J150" s="173" t="s">
        <v>7</v>
      </c>
    </row>
    <row r="151" spans="1:10" ht="50" x14ac:dyDescent="0.35">
      <c r="A151" s="166" t="s">
        <v>404</v>
      </c>
      <c r="B151" s="142" t="s">
        <v>69</v>
      </c>
      <c r="C151" s="166" t="s">
        <v>12</v>
      </c>
      <c r="D151" s="166" t="s">
        <v>70</v>
      </c>
      <c r="E151" s="267" t="s">
        <v>503</v>
      </c>
      <c r="F151" s="267"/>
      <c r="G151" s="143" t="s">
        <v>43</v>
      </c>
      <c r="H151" s="150">
        <v>1</v>
      </c>
      <c r="I151" s="144">
        <v>24.82</v>
      </c>
      <c r="J151" s="144">
        <v>24.82</v>
      </c>
    </row>
    <row r="152" spans="1:10" ht="37.5" customHeight="1" x14ac:dyDescent="0.35">
      <c r="A152" s="167" t="s">
        <v>406</v>
      </c>
      <c r="B152" s="151" t="s">
        <v>504</v>
      </c>
      <c r="C152" s="167" t="s">
        <v>12</v>
      </c>
      <c r="D152" s="167" t="s">
        <v>505</v>
      </c>
      <c r="E152" s="260" t="s">
        <v>506</v>
      </c>
      <c r="F152" s="260"/>
      <c r="G152" s="152" t="s">
        <v>507</v>
      </c>
      <c r="H152" s="153">
        <v>8.6999999999999994E-3</v>
      </c>
      <c r="I152" s="154">
        <v>19.809999999999999</v>
      </c>
      <c r="J152" s="154">
        <v>0.17</v>
      </c>
    </row>
    <row r="153" spans="1:10" ht="37.5" customHeight="1" x14ac:dyDescent="0.35">
      <c r="A153" s="167" t="s">
        <v>406</v>
      </c>
      <c r="B153" s="151" t="s">
        <v>508</v>
      </c>
      <c r="C153" s="167" t="s">
        <v>12</v>
      </c>
      <c r="D153" s="167" t="s">
        <v>509</v>
      </c>
      <c r="E153" s="260" t="s">
        <v>506</v>
      </c>
      <c r="F153" s="260"/>
      <c r="G153" s="152" t="s">
        <v>510</v>
      </c>
      <c r="H153" s="153">
        <v>6.3E-3</v>
      </c>
      <c r="I153" s="154">
        <v>21.05</v>
      </c>
      <c r="J153" s="154">
        <v>0.13</v>
      </c>
    </row>
    <row r="154" spans="1:10" ht="62.5" x14ac:dyDescent="0.35">
      <c r="A154" s="167" t="s">
        <v>406</v>
      </c>
      <c r="B154" s="151" t="s">
        <v>514</v>
      </c>
      <c r="C154" s="167" t="s">
        <v>12</v>
      </c>
      <c r="D154" s="167" t="s">
        <v>515</v>
      </c>
      <c r="E154" s="260" t="s">
        <v>477</v>
      </c>
      <c r="F154" s="260"/>
      <c r="G154" s="152" t="s">
        <v>36</v>
      </c>
      <c r="H154" s="153">
        <v>1.17E-2</v>
      </c>
      <c r="I154" s="154">
        <v>704.2</v>
      </c>
      <c r="J154" s="154">
        <v>8.23</v>
      </c>
    </row>
    <row r="155" spans="1:10" ht="37.5" customHeight="1" x14ac:dyDescent="0.35">
      <c r="A155" s="167" t="s">
        <v>406</v>
      </c>
      <c r="B155" s="151" t="s">
        <v>476</v>
      </c>
      <c r="C155" s="167" t="s">
        <v>12</v>
      </c>
      <c r="D155" s="167" t="s">
        <v>411</v>
      </c>
      <c r="E155" s="260" t="s">
        <v>477</v>
      </c>
      <c r="F155" s="260"/>
      <c r="G155" s="152" t="s">
        <v>409</v>
      </c>
      <c r="H155" s="153">
        <v>0.20899999999999999</v>
      </c>
      <c r="I155" s="154">
        <v>17.09</v>
      </c>
      <c r="J155" s="154">
        <v>3.57</v>
      </c>
    </row>
    <row r="156" spans="1:10" ht="37.5" customHeight="1" x14ac:dyDescent="0.35">
      <c r="A156" s="167" t="s">
        <v>406</v>
      </c>
      <c r="B156" s="151" t="s">
        <v>501</v>
      </c>
      <c r="C156" s="167" t="s">
        <v>12</v>
      </c>
      <c r="D156" s="167" t="s">
        <v>502</v>
      </c>
      <c r="E156" s="260" t="s">
        <v>477</v>
      </c>
      <c r="F156" s="260"/>
      <c r="G156" s="152" t="s">
        <v>409</v>
      </c>
      <c r="H156" s="153">
        <v>0.16400000000000001</v>
      </c>
      <c r="I156" s="154">
        <v>20.88</v>
      </c>
      <c r="J156" s="154">
        <v>3.42</v>
      </c>
    </row>
    <row r="157" spans="1:10" ht="25" x14ac:dyDescent="0.35">
      <c r="A157" s="169" t="s">
        <v>412</v>
      </c>
      <c r="B157" s="155" t="s">
        <v>516</v>
      </c>
      <c r="C157" s="169" t="s">
        <v>12</v>
      </c>
      <c r="D157" s="169" t="s">
        <v>517</v>
      </c>
      <c r="E157" s="261" t="s">
        <v>415</v>
      </c>
      <c r="F157" s="261"/>
      <c r="G157" s="156" t="s">
        <v>16</v>
      </c>
      <c r="H157" s="157">
        <v>3</v>
      </c>
      <c r="I157" s="158">
        <v>3.1</v>
      </c>
      <c r="J157" s="158">
        <v>9.3000000000000007</v>
      </c>
    </row>
    <row r="158" spans="1:10" ht="25" x14ac:dyDescent="0.35">
      <c r="A158" s="168"/>
      <c r="B158" s="168"/>
      <c r="C158" s="168"/>
      <c r="D158" s="168"/>
      <c r="E158" s="168" t="s">
        <v>422</v>
      </c>
      <c r="F158" s="159">
        <v>5.56</v>
      </c>
      <c r="G158" s="168" t="s">
        <v>423</v>
      </c>
      <c r="H158" s="159">
        <v>0</v>
      </c>
      <c r="I158" s="168" t="s">
        <v>424</v>
      </c>
      <c r="J158" s="159">
        <v>5.56</v>
      </c>
    </row>
    <row r="159" spans="1:10" ht="25.5" thickBot="1" x14ac:dyDescent="0.4">
      <c r="A159" s="168"/>
      <c r="B159" s="168"/>
      <c r="C159" s="168"/>
      <c r="D159" s="168"/>
      <c r="E159" s="168" t="s">
        <v>425</v>
      </c>
      <c r="F159" s="159">
        <v>7.15</v>
      </c>
      <c r="G159" s="168"/>
      <c r="H159" s="271" t="s">
        <v>426</v>
      </c>
      <c r="I159" s="271"/>
      <c r="J159" s="159">
        <v>31.97</v>
      </c>
    </row>
    <row r="160" spans="1:10" ht="15" thickTop="1" x14ac:dyDescent="0.35">
      <c r="A160" s="160"/>
      <c r="B160" s="160"/>
      <c r="C160" s="160"/>
      <c r="D160" s="160"/>
      <c r="E160" s="160"/>
      <c r="F160" s="160"/>
      <c r="G160" s="160"/>
      <c r="H160" s="160"/>
      <c r="I160" s="160"/>
      <c r="J160" s="160"/>
    </row>
    <row r="161" spans="1:10" x14ac:dyDescent="0.35">
      <c r="A161" s="165" t="s">
        <v>1961</v>
      </c>
      <c r="B161" s="173" t="s">
        <v>1</v>
      </c>
      <c r="C161" s="165" t="s">
        <v>2</v>
      </c>
      <c r="D161" s="165" t="s">
        <v>3</v>
      </c>
      <c r="E161" s="270" t="s">
        <v>403</v>
      </c>
      <c r="F161" s="270"/>
      <c r="G161" s="174" t="s">
        <v>4</v>
      </c>
      <c r="H161" s="173" t="s">
        <v>5</v>
      </c>
      <c r="I161" s="173" t="s">
        <v>6</v>
      </c>
      <c r="J161" s="173" t="s">
        <v>7</v>
      </c>
    </row>
    <row r="162" spans="1:10" ht="50" x14ac:dyDescent="0.35">
      <c r="A162" s="166" t="s">
        <v>404</v>
      </c>
      <c r="B162" s="142" t="s">
        <v>71</v>
      </c>
      <c r="C162" s="166" t="s">
        <v>12</v>
      </c>
      <c r="D162" s="166" t="s">
        <v>72</v>
      </c>
      <c r="E162" s="267" t="s">
        <v>503</v>
      </c>
      <c r="F162" s="267"/>
      <c r="G162" s="143" t="s">
        <v>43</v>
      </c>
      <c r="H162" s="150">
        <v>1</v>
      </c>
      <c r="I162" s="144">
        <v>30.17</v>
      </c>
      <c r="J162" s="144">
        <v>30.17</v>
      </c>
    </row>
    <row r="163" spans="1:10" ht="37.5" customHeight="1" x14ac:dyDescent="0.35">
      <c r="A163" s="167" t="s">
        <v>406</v>
      </c>
      <c r="B163" s="151" t="s">
        <v>504</v>
      </c>
      <c r="C163" s="167" t="s">
        <v>12</v>
      </c>
      <c r="D163" s="167" t="s">
        <v>505</v>
      </c>
      <c r="E163" s="260" t="s">
        <v>506</v>
      </c>
      <c r="F163" s="260"/>
      <c r="G163" s="152" t="s">
        <v>507</v>
      </c>
      <c r="H163" s="153">
        <v>8.6999999999999994E-3</v>
      </c>
      <c r="I163" s="154">
        <v>19.809999999999999</v>
      </c>
      <c r="J163" s="154">
        <v>0.17</v>
      </c>
    </row>
    <row r="164" spans="1:10" ht="37.5" customHeight="1" x14ac:dyDescent="0.35">
      <c r="A164" s="167" t="s">
        <v>406</v>
      </c>
      <c r="B164" s="151" t="s">
        <v>508</v>
      </c>
      <c r="C164" s="167" t="s">
        <v>12</v>
      </c>
      <c r="D164" s="167" t="s">
        <v>509</v>
      </c>
      <c r="E164" s="260" t="s">
        <v>506</v>
      </c>
      <c r="F164" s="260"/>
      <c r="G164" s="152" t="s">
        <v>510</v>
      </c>
      <c r="H164" s="153">
        <v>6.3E-3</v>
      </c>
      <c r="I164" s="154">
        <v>21.05</v>
      </c>
      <c r="J164" s="154">
        <v>0.13</v>
      </c>
    </row>
    <row r="165" spans="1:10" ht="37.5" customHeight="1" x14ac:dyDescent="0.35">
      <c r="A165" s="167" t="s">
        <v>406</v>
      </c>
      <c r="B165" s="151" t="s">
        <v>514</v>
      </c>
      <c r="C165" s="167" t="s">
        <v>12</v>
      </c>
      <c r="D165" s="167" t="s">
        <v>515</v>
      </c>
      <c r="E165" s="260" t="s">
        <v>477</v>
      </c>
      <c r="F165" s="260"/>
      <c r="G165" s="152" t="s">
        <v>36</v>
      </c>
      <c r="H165" s="153">
        <v>1.17E-2</v>
      </c>
      <c r="I165" s="154">
        <v>704.2</v>
      </c>
      <c r="J165" s="154">
        <v>8.23</v>
      </c>
    </row>
    <row r="166" spans="1:10" ht="37.5" customHeight="1" x14ac:dyDescent="0.35">
      <c r="A166" s="167" t="s">
        <v>406</v>
      </c>
      <c r="B166" s="151" t="s">
        <v>476</v>
      </c>
      <c r="C166" s="167" t="s">
        <v>12</v>
      </c>
      <c r="D166" s="167" t="s">
        <v>411</v>
      </c>
      <c r="E166" s="260" t="s">
        <v>477</v>
      </c>
      <c r="F166" s="260"/>
      <c r="G166" s="152" t="s">
        <v>409</v>
      </c>
      <c r="H166" s="153">
        <v>0.35</v>
      </c>
      <c r="I166" s="154">
        <v>17.09</v>
      </c>
      <c r="J166" s="154">
        <v>5.98</v>
      </c>
    </row>
    <row r="167" spans="1:10" ht="37.5" x14ac:dyDescent="0.35">
      <c r="A167" s="167" t="s">
        <v>406</v>
      </c>
      <c r="B167" s="151" t="s">
        <v>501</v>
      </c>
      <c r="C167" s="167" t="s">
        <v>12</v>
      </c>
      <c r="D167" s="167" t="s">
        <v>502</v>
      </c>
      <c r="E167" s="260" t="s">
        <v>477</v>
      </c>
      <c r="F167" s="260"/>
      <c r="G167" s="152" t="s">
        <v>409</v>
      </c>
      <c r="H167" s="153">
        <v>0.30499999999999999</v>
      </c>
      <c r="I167" s="154">
        <v>20.88</v>
      </c>
      <c r="J167" s="154">
        <v>6.36</v>
      </c>
    </row>
    <row r="168" spans="1:10" ht="25" x14ac:dyDescent="0.35">
      <c r="A168" s="169" t="s">
        <v>412</v>
      </c>
      <c r="B168" s="155" t="s">
        <v>516</v>
      </c>
      <c r="C168" s="169" t="s">
        <v>12</v>
      </c>
      <c r="D168" s="169" t="s">
        <v>517</v>
      </c>
      <c r="E168" s="261" t="s">
        <v>415</v>
      </c>
      <c r="F168" s="261"/>
      <c r="G168" s="156" t="s">
        <v>16</v>
      </c>
      <c r="H168" s="157">
        <v>3</v>
      </c>
      <c r="I168" s="158">
        <v>3.1</v>
      </c>
      <c r="J168" s="158">
        <v>9.3000000000000007</v>
      </c>
    </row>
    <row r="169" spans="1:10" ht="25" x14ac:dyDescent="0.35">
      <c r="A169" s="168"/>
      <c r="B169" s="168"/>
      <c r="C169" s="168"/>
      <c r="D169" s="168"/>
      <c r="E169" s="168" t="s">
        <v>422</v>
      </c>
      <c r="F169" s="159">
        <v>9.1300000000000008</v>
      </c>
      <c r="G169" s="168" t="s">
        <v>423</v>
      </c>
      <c r="H169" s="159">
        <v>0</v>
      </c>
      <c r="I169" s="168" t="s">
        <v>424</v>
      </c>
      <c r="J169" s="159">
        <v>9.1300000000000008</v>
      </c>
    </row>
    <row r="170" spans="1:10" ht="25.5" thickBot="1" x14ac:dyDescent="0.4">
      <c r="A170" s="168"/>
      <c r="B170" s="168"/>
      <c r="C170" s="168"/>
      <c r="D170" s="168"/>
      <c r="E170" s="168" t="s">
        <v>425</v>
      </c>
      <c r="F170" s="159">
        <v>8.69</v>
      </c>
      <c r="G170" s="168"/>
      <c r="H170" s="271" t="s">
        <v>426</v>
      </c>
      <c r="I170" s="271"/>
      <c r="J170" s="159">
        <v>38.86</v>
      </c>
    </row>
    <row r="171" spans="1:10" ht="15" thickTop="1" x14ac:dyDescent="0.35">
      <c r="A171" s="160"/>
      <c r="B171" s="160"/>
      <c r="C171" s="160"/>
      <c r="D171" s="160"/>
      <c r="E171" s="160"/>
      <c r="F171" s="160"/>
      <c r="G171" s="160"/>
      <c r="H171" s="160"/>
      <c r="I171" s="160"/>
      <c r="J171" s="160"/>
    </row>
    <row r="172" spans="1:10" x14ac:dyDescent="0.35">
      <c r="A172" s="165" t="s">
        <v>1962</v>
      </c>
      <c r="B172" s="173" t="s">
        <v>1</v>
      </c>
      <c r="C172" s="165" t="s">
        <v>2</v>
      </c>
      <c r="D172" s="165" t="s">
        <v>3</v>
      </c>
      <c r="E172" s="270" t="s">
        <v>403</v>
      </c>
      <c r="F172" s="270"/>
      <c r="G172" s="174" t="s">
        <v>4</v>
      </c>
      <c r="H172" s="173" t="s">
        <v>5</v>
      </c>
      <c r="I172" s="173" t="s">
        <v>6</v>
      </c>
      <c r="J172" s="173" t="s">
        <v>7</v>
      </c>
    </row>
    <row r="173" spans="1:10" ht="25" x14ac:dyDescent="0.35">
      <c r="A173" s="166" t="s">
        <v>404</v>
      </c>
      <c r="B173" s="142" t="s">
        <v>73</v>
      </c>
      <c r="C173" s="166" t="s">
        <v>17</v>
      </c>
      <c r="D173" s="166" t="s">
        <v>74</v>
      </c>
      <c r="E173" s="267" t="s">
        <v>405</v>
      </c>
      <c r="F173" s="267"/>
      <c r="G173" s="143" t="s">
        <v>31</v>
      </c>
      <c r="H173" s="150">
        <v>1</v>
      </c>
      <c r="I173" s="144">
        <v>38</v>
      </c>
      <c r="J173" s="144">
        <v>38</v>
      </c>
    </row>
    <row r="174" spans="1:10" ht="37.5" customHeight="1" x14ac:dyDescent="0.35">
      <c r="A174" s="167" t="s">
        <v>406</v>
      </c>
      <c r="B174" s="151" t="s">
        <v>518</v>
      </c>
      <c r="C174" s="167" t="s">
        <v>17</v>
      </c>
      <c r="D174" s="167" t="s">
        <v>519</v>
      </c>
      <c r="E174" s="260" t="s">
        <v>405</v>
      </c>
      <c r="F174" s="260"/>
      <c r="G174" s="152" t="s">
        <v>409</v>
      </c>
      <c r="H174" s="153">
        <v>0.3</v>
      </c>
      <c r="I174" s="154">
        <v>17.96</v>
      </c>
      <c r="J174" s="154">
        <v>5.38</v>
      </c>
    </row>
    <row r="175" spans="1:10" ht="37.5" customHeight="1" x14ac:dyDescent="0.35">
      <c r="A175" s="167" t="s">
        <v>406</v>
      </c>
      <c r="B175" s="151" t="s">
        <v>407</v>
      </c>
      <c r="C175" s="167" t="s">
        <v>17</v>
      </c>
      <c r="D175" s="167" t="s">
        <v>408</v>
      </c>
      <c r="E175" s="260" t="s">
        <v>405</v>
      </c>
      <c r="F175" s="260"/>
      <c r="G175" s="152" t="s">
        <v>409</v>
      </c>
      <c r="H175" s="153">
        <v>0.3</v>
      </c>
      <c r="I175" s="154">
        <v>22.42</v>
      </c>
      <c r="J175" s="154">
        <v>6.72</v>
      </c>
    </row>
    <row r="176" spans="1:10" ht="37.5" customHeight="1" x14ac:dyDescent="0.35">
      <c r="A176" s="169" t="s">
        <v>412</v>
      </c>
      <c r="B176" s="155" t="s">
        <v>520</v>
      </c>
      <c r="C176" s="169" t="s">
        <v>17</v>
      </c>
      <c r="D176" s="169" t="s">
        <v>74</v>
      </c>
      <c r="E176" s="261" t="s">
        <v>415</v>
      </c>
      <c r="F176" s="261"/>
      <c r="G176" s="156" t="s">
        <v>31</v>
      </c>
      <c r="H176" s="157">
        <v>1</v>
      </c>
      <c r="I176" s="158">
        <v>25.9</v>
      </c>
      <c r="J176" s="158">
        <v>25.9</v>
      </c>
    </row>
    <row r="177" spans="1:10" ht="37.5" customHeight="1" x14ac:dyDescent="0.35">
      <c r="A177" s="168"/>
      <c r="B177" s="168"/>
      <c r="C177" s="168"/>
      <c r="D177" s="168"/>
      <c r="E177" s="168" t="s">
        <v>422</v>
      </c>
      <c r="F177" s="159">
        <v>8.32</v>
      </c>
      <c r="G177" s="168" t="s">
        <v>423</v>
      </c>
      <c r="H177" s="159">
        <v>0</v>
      </c>
      <c r="I177" s="168" t="s">
        <v>424</v>
      </c>
      <c r="J177" s="159">
        <v>8.32</v>
      </c>
    </row>
    <row r="178" spans="1:10" ht="25.5" thickBot="1" x14ac:dyDescent="0.4">
      <c r="A178" s="168"/>
      <c r="B178" s="168"/>
      <c r="C178" s="168"/>
      <c r="D178" s="168"/>
      <c r="E178" s="168" t="s">
        <v>425</v>
      </c>
      <c r="F178" s="159">
        <v>10.95</v>
      </c>
      <c r="G178" s="168"/>
      <c r="H178" s="271" t="s">
        <v>426</v>
      </c>
      <c r="I178" s="271"/>
      <c r="J178" s="159">
        <v>48.95</v>
      </c>
    </row>
    <row r="179" spans="1:10" ht="15" thickTop="1" x14ac:dyDescent="0.35">
      <c r="A179" s="160"/>
      <c r="B179" s="160"/>
      <c r="C179" s="160"/>
      <c r="D179" s="160"/>
      <c r="E179" s="160"/>
      <c r="F179" s="160"/>
      <c r="G179" s="160"/>
      <c r="H179" s="160"/>
      <c r="I179" s="160"/>
      <c r="J179" s="160"/>
    </row>
    <row r="180" spans="1:10" x14ac:dyDescent="0.35">
      <c r="A180" s="165" t="s">
        <v>1963</v>
      </c>
      <c r="B180" s="173" t="s">
        <v>1</v>
      </c>
      <c r="C180" s="165" t="s">
        <v>2</v>
      </c>
      <c r="D180" s="165" t="s">
        <v>3</v>
      </c>
      <c r="E180" s="270" t="s">
        <v>403</v>
      </c>
      <c r="F180" s="270"/>
      <c r="G180" s="174" t="s">
        <v>4</v>
      </c>
      <c r="H180" s="173" t="s">
        <v>5</v>
      </c>
      <c r="I180" s="173" t="s">
        <v>6</v>
      </c>
      <c r="J180" s="173" t="s">
        <v>7</v>
      </c>
    </row>
    <row r="181" spans="1:10" ht="25" x14ac:dyDescent="0.35">
      <c r="A181" s="166" t="s">
        <v>404</v>
      </c>
      <c r="B181" s="142" t="s">
        <v>75</v>
      </c>
      <c r="C181" s="166" t="s">
        <v>17</v>
      </c>
      <c r="D181" s="166" t="s">
        <v>76</v>
      </c>
      <c r="E181" s="267" t="s">
        <v>405</v>
      </c>
      <c r="F181" s="267"/>
      <c r="G181" s="143" t="s">
        <v>31</v>
      </c>
      <c r="H181" s="150">
        <v>1</v>
      </c>
      <c r="I181" s="144">
        <v>57.07</v>
      </c>
      <c r="J181" s="144">
        <v>57.07</v>
      </c>
    </row>
    <row r="182" spans="1:10" ht="37.5" x14ac:dyDescent="0.35">
      <c r="A182" s="167" t="s">
        <v>406</v>
      </c>
      <c r="B182" s="151" t="s">
        <v>518</v>
      </c>
      <c r="C182" s="167" t="s">
        <v>17</v>
      </c>
      <c r="D182" s="167" t="s">
        <v>519</v>
      </c>
      <c r="E182" s="260" t="s">
        <v>405</v>
      </c>
      <c r="F182" s="260"/>
      <c r="G182" s="152" t="s">
        <v>409</v>
      </c>
      <c r="H182" s="153">
        <v>0.9</v>
      </c>
      <c r="I182" s="154">
        <v>17.96</v>
      </c>
      <c r="J182" s="154">
        <v>16.16</v>
      </c>
    </row>
    <row r="183" spans="1:10" ht="37.5" x14ac:dyDescent="0.35">
      <c r="A183" s="167" t="s">
        <v>406</v>
      </c>
      <c r="B183" s="151" t="s">
        <v>407</v>
      </c>
      <c r="C183" s="167" t="s">
        <v>17</v>
      </c>
      <c r="D183" s="167" t="s">
        <v>408</v>
      </c>
      <c r="E183" s="260" t="s">
        <v>405</v>
      </c>
      <c r="F183" s="260"/>
      <c r="G183" s="152" t="s">
        <v>409</v>
      </c>
      <c r="H183" s="153">
        <v>0.9</v>
      </c>
      <c r="I183" s="154">
        <v>22.42</v>
      </c>
      <c r="J183" s="154">
        <v>20.170000000000002</v>
      </c>
    </row>
    <row r="184" spans="1:10" x14ac:dyDescent="0.35">
      <c r="A184" s="169" t="s">
        <v>412</v>
      </c>
      <c r="B184" s="155" t="s">
        <v>521</v>
      </c>
      <c r="C184" s="169" t="s">
        <v>17</v>
      </c>
      <c r="D184" s="169" t="s">
        <v>522</v>
      </c>
      <c r="E184" s="261" t="s">
        <v>415</v>
      </c>
      <c r="F184" s="261"/>
      <c r="G184" s="156" t="s">
        <v>416</v>
      </c>
      <c r="H184" s="157">
        <v>0.1</v>
      </c>
      <c r="I184" s="158">
        <v>170</v>
      </c>
      <c r="J184" s="158">
        <v>17</v>
      </c>
    </row>
    <row r="185" spans="1:10" ht="37.5" customHeight="1" x14ac:dyDescent="0.35">
      <c r="A185" s="169" t="s">
        <v>412</v>
      </c>
      <c r="B185" s="155" t="s">
        <v>419</v>
      </c>
      <c r="C185" s="169" t="s">
        <v>17</v>
      </c>
      <c r="D185" s="169" t="s">
        <v>420</v>
      </c>
      <c r="E185" s="261" t="s">
        <v>415</v>
      </c>
      <c r="F185" s="261"/>
      <c r="G185" s="156" t="s">
        <v>421</v>
      </c>
      <c r="H185" s="157">
        <v>0.2</v>
      </c>
      <c r="I185" s="158">
        <v>18.739999999999998</v>
      </c>
      <c r="J185" s="158">
        <v>3.74</v>
      </c>
    </row>
    <row r="186" spans="1:10" ht="37.5" customHeight="1" x14ac:dyDescent="0.35">
      <c r="A186" s="168"/>
      <c r="B186" s="168"/>
      <c r="C186" s="168"/>
      <c r="D186" s="168"/>
      <c r="E186" s="168" t="s">
        <v>422</v>
      </c>
      <c r="F186" s="159">
        <v>24.96</v>
      </c>
      <c r="G186" s="168" t="s">
        <v>423</v>
      </c>
      <c r="H186" s="159">
        <v>0</v>
      </c>
      <c r="I186" s="168" t="s">
        <v>424</v>
      </c>
      <c r="J186" s="159">
        <v>24.96</v>
      </c>
    </row>
    <row r="187" spans="1:10" ht="25.5" thickBot="1" x14ac:dyDescent="0.4">
      <c r="A187" s="168"/>
      <c r="B187" s="168"/>
      <c r="C187" s="168"/>
      <c r="D187" s="168"/>
      <c r="E187" s="168" t="s">
        <v>425</v>
      </c>
      <c r="F187" s="159">
        <v>16.440000000000001</v>
      </c>
      <c r="G187" s="168"/>
      <c r="H187" s="271" t="s">
        <v>426</v>
      </c>
      <c r="I187" s="271"/>
      <c r="J187" s="159">
        <v>73.510000000000005</v>
      </c>
    </row>
    <row r="188" spans="1:10" ht="15" thickTop="1" x14ac:dyDescent="0.35">
      <c r="A188" s="160"/>
      <c r="B188" s="160"/>
      <c r="C188" s="160"/>
      <c r="D188" s="160"/>
      <c r="E188" s="160"/>
      <c r="F188" s="160"/>
      <c r="G188" s="160"/>
      <c r="H188" s="160"/>
      <c r="I188" s="160"/>
      <c r="J188" s="160"/>
    </row>
    <row r="189" spans="1:10" x14ac:dyDescent="0.35">
      <c r="A189" s="165" t="s">
        <v>1964</v>
      </c>
      <c r="B189" s="173" t="s">
        <v>1</v>
      </c>
      <c r="C189" s="165" t="s">
        <v>2</v>
      </c>
      <c r="D189" s="165" t="s">
        <v>3</v>
      </c>
      <c r="E189" s="270" t="s">
        <v>403</v>
      </c>
      <c r="F189" s="270"/>
      <c r="G189" s="174" t="s">
        <v>4</v>
      </c>
      <c r="H189" s="173" t="s">
        <v>5</v>
      </c>
      <c r="I189" s="173" t="s">
        <v>6</v>
      </c>
      <c r="J189" s="173" t="s">
        <v>7</v>
      </c>
    </row>
    <row r="190" spans="1:10" ht="37.5" x14ac:dyDescent="0.35">
      <c r="A190" s="166" t="s">
        <v>404</v>
      </c>
      <c r="B190" s="142" t="s">
        <v>188</v>
      </c>
      <c r="C190" s="166" t="s">
        <v>12</v>
      </c>
      <c r="D190" s="166" t="s">
        <v>189</v>
      </c>
      <c r="E190" s="267" t="s">
        <v>503</v>
      </c>
      <c r="F190" s="267"/>
      <c r="G190" s="143" t="s">
        <v>16</v>
      </c>
      <c r="H190" s="150">
        <v>1</v>
      </c>
      <c r="I190" s="144">
        <v>855.68</v>
      </c>
      <c r="J190" s="144">
        <v>855.68</v>
      </c>
    </row>
    <row r="191" spans="1:10" ht="37.5" x14ac:dyDescent="0.35">
      <c r="A191" s="167" t="s">
        <v>406</v>
      </c>
      <c r="B191" s="151" t="s">
        <v>527</v>
      </c>
      <c r="C191" s="167" t="s">
        <v>12</v>
      </c>
      <c r="D191" s="167" t="s">
        <v>519</v>
      </c>
      <c r="E191" s="260" t="s">
        <v>477</v>
      </c>
      <c r="F191" s="260"/>
      <c r="G191" s="152" t="s">
        <v>409</v>
      </c>
      <c r="H191" s="153">
        <v>1.7290000000000001</v>
      </c>
      <c r="I191" s="154">
        <v>17.41</v>
      </c>
      <c r="J191" s="154">
        <v>30.1</v>
      </c>
    </row>
    <row r="192" spans="1:10" ht="37.5" x14ac:dyDescent="0.35">
      <c r="A192" s="167" t="s">
        <v>406</v>
      </c>
      <c r="B192" s="151" t="s">
        <v>525</v>
      </c>
      <c r="C192" s="167" t="s">
        <v>12</v>
      </c>
      <c r="D192" s="167" t="s">
        <v>526</v>
      </c>
      <c r="E192" s="260" t="s">
        <v>477</v>
      </c>
      <c r="F192" s="260"/>
      <c r="G192" s="152" t="s">
        <v>409</v>
      </c>
      <c r="H192" s="153">
        <v>7.4939999999999998</v>
      </c>
      <c r="I192" s="154">
        <v>21.07</v>
      </c>
      <c r="J192" s="154">
        <v>157.88999999999999</v>
      </c>
    </row>
    <row r="193" spans="1:10" ht="37.5" x14ac:dyDescent="0.35">
      <c r="A193" s="167" t="s">
        <v>406</v>
      </c>
      <c r="B193" s="151" t="s">
        <v>523</v>
      </c>
      <c r="C193" s="167" t="s">
        <v>12</v>
      </c>
      <c r="D193" s="167" t="s">
        <v>524</v>
      </c>
      <c r="E193" s="260" t="s">
        <v>503</v>
      </c>
      <c r="F193" s="260"/>
      <c r="G193" s="152" t="s">
        <v>16</v>
      </c>
      <c r="H193" s="153">
        <v>1</v>
      </c>
      <c r="I193" s="154">
        <v>397.97</v>
      </c>
      <c r="J193" s="154">
        <v>397.97</v>
      </c>
    </row>
    <row r="194" spans="1:10" ht="25" x14ac:dyDescent="0.35">
      <c r="A194" s="169" t="s">
        <v>412</v>
      </c>
      <c r="B194" s="155" t="s">
        <v>528</v>
      </c>
      <c r="C194" s="169" t="s">
        <v>12</v>
      </c>
      <c r="D194" s="169" t="s">
        <v>529</v>
      </c>
      <c r="E194" s="261" t="s">
        <v>415</v>
      </c>
      <c r="F194" s="261"/>
      <c r="G194" s="156" t="s">
        <v>16</v>
      </c>
      <c r="H194" s="157">
        <v>1</v>
      </c>
      <c r="I194" s="158">
        <v>35.35</v>
      </c>
      <c r="J194" s="158">
        <v>35.35</v>
      </c>
    </row>
    <row r="195" spans="1:10" x14ac:dyDescent="0.35">
      <c r="A195" s="169" t="s">
        <v>412</v>
      </c>
      <c r="B195" s="155" t="s">
        <v>530</v>
      </c>
      <c r="C195" s="169" t="s">
        <v>12</v>
      </c>
      <c r="D195" s="169" t="s">
        <v>531</v>
      </c>
      <c r="E195" s="261" t="s">
        <v>415</v>
      </c>
      <c r="F195" s="261"/>
      <c r="G195" s="156" t="s">
        <v>421</v>
      </c>
      <c r="H195" s="157">
        <v>0.82499999999999996</v>
      </c>
      <c r="I195" s="158">
        <v>23.17</v>
      </c>
      <c r="J195" s="158">
        <v>19.11</v>
      </c>
    </row>
    <row r="196" spans="1:10" ht="25" x14ac:dyDescent="0.35">
      <c r="A196" s="169" t="s">
        <v>412</v>
      </c>
      <c r="B196" s="155" t="s">
        <v>532</v>
      </c>
      <c r="C196" s="169" t="s">
        <v>12</v>
      </c>
      <c r="D196" s="169" t="s">
        <v>533</v>
      </c>
      <c r="E196" s="261" t="s">
        <v>415</v>
      </c>
      <c r="F196" s="261"/>
      <c r="G196" s="156" t="s">
        <v>43</v>
      </c>
      <c r="H196" s="157">
        <v>3</v>
      </c>
      <c r="I196" s="158">
        <v>15.13</v>
      </c>
      <c r="J196" s="158">
        <v>45.39</v>
      </c>
    </row>
    <row r="197" spans="1:10" ht="37.5" customHeight="1" x14ac:dyDescent="0.35">
      <c r="A197" s="169" t="s">
        <v>412</v>
      </c>
      <c r="B197" s="155" t="s">
        <v>534</v>
      </c>
      <c r="C197" s="169" t="s">
        <v>12</v>
      </c>
      <c r="D197" s="169" t="s">
        <v>535</v>
      </c>
      <c r="E197" s="261" t="s">
        <v>415</v>
      </c>
      <c r="F197" s="261"/>
      <c r="G197" s="156" t="s">
        <v>43</v>
      </c>
      <c r="H197" s="157">
        <v>7.5</v>
      </c>
      <c r="I197" s="158">
        <v>22.65</v>
      </c>
      <c r="J197" s="158">
        <v>169.87</v>
      </c>
    </row>
    <row r="198" spans="1:10" ht="37.5" customHeight="1" x14ac:dyDescent="0.35">
      <c r="A198" s="168"/>
      <c r="B198" s="168"/>
      <c r="C198" s="168"/>
      <c r="D198" s="168"/>
      <c r="E198" s="168" t="s">
        <v>422</v>
      </c>
      <c r="F198" s="159">
        <v>201.49</v>
      </c>
      <c r="G198" s="168" t="s">
        <v>423</v>
      </c>
      <c r="H198" s="159">
        <v>0</v>
      </c>
      <c r="I198" s="168" t="s">
        <v>424</v>
      </c>
      <c r="J198" s="159">
        <v>201.49</v>
      </c>
    </row>
    <row r="199" spans="1:10" ht="25.5" thickBot="1" x14ac:dyDescent="0.4">
      <c r="A199" s="168"/>
      <c r="B199" s="168"/>
      <c r="C199" s="168"/>
      <c r="D199" s="168"/>
      <c r="E199" s="168" t="s">
        <v>425</v>
      </c>
      <c r="F199" s="159">
        <v>246.6</v>
      </c>
      <c r="G199" s="168"/>
      <c r="H199" s="271" t="s">
        <v>426</v>
      </c>
      <c r="I199" s="271"/>
      <c r="J199" s="159">
        <v>1102.28</v>
      </c>
    </row>
    <row r="200" spans="1:10" ht="15" thickTop="1" x14ac:dyDescent="0.35">
      <c r="A200" s="160"/>
      <c r="B200" s="160"/>
      <c r="C200" s="160"/>
      <c r="D200" s="160"/>
      <c r="E200" s="160"/>
      <c r="F200" s="160"/>
      <c r="G200" s="160"/>
      <c r="H200" s="160"/>
      <c r="I200" s="160"/>
      <c r="J200" s="160"/>
    </row>
    <row r="201" spans="1:10" x14ac:dyDescent="0.35">
      <c r="A201" s="165" t="s">
        <v>1965</v>
      </c>
      <c r="B201" s="173" t="s">
        <v>1</v>
      </c>
      <c r="C201" s="165" t="s">
        <v>2</v>
      </c>
      <c r="D201" s="165" t="s">
        <v>3</v>
      </c>
      <c r="E201" s="270" t="s">
        <v>403</v>
      </c>
      <c r="F201" s="270"/>
      <c r="G201" s="174" t="s">
        <v>4</v>
      </c>
      <c r="H201" s="173" t="s">
        <v>5</v>
      </c>
      <c r="I201" s="173" t="s">
        <v>6</v>
      </c>
      <c r="J201" s="173" t="s">
        <v>7</v>
      </c>
    </row>
    <row r="202" spans="1:10" ht="50" x14ac:dyDescent="0.35">
      <c r="A202" s="166" t="s">
        <v>404</v>
      </c>
      <c r="B202" s="142" t="s">
        <v>77</v>
      </c>
      <c r="C202" s="166" t="s">
        <v>12</v>
      </c>
      <c r="D202" s="166" t="s">
        <v>78</v>
      </c>
      <c r="E202" s="267" t="s">
        <v>503</v>
      </c>
      <c r="F202" s="267"/>
      <c r="G202" s="143" t="s">
        <v>31</v>
      </c>
      <c r="H202" s="150">
        <v>1</v>
      </c>
      <c r="I202" s="144">
        <v>67.930000000000007</v>
      </c>
      <c r="J202" s="144">
        <v>67.930000000000007</v>
      </c>
    </row>
    <row r="203" spans="1:10" ht="25" customHeight="1" x14ac:dyDescent="0.35">
      <c r="A203" s="167" t="s">
        <v>406</v>
      </c>
      <c r="B203" s="151" t="s">
        <v>527</v>
      </c>
      <c r="C203" s="167" t="s">
        <v>12</v>
      </c>
      <c r="D203" s="167" t="s">
        <v>519</v>
      </c>
      <c r="E203" s="260" t="s">
        <v>477</v>
      </c>
      <c r="F203" s="260"/>
      <c r="G203" s="152" t="s">
        <v>409</v>
      </c>
      <c r="H203" s="153">
        <v>0.40200000000000002</v>
      </c>
      <c r="I203" s="154">
        <v>17.41</v>
      </c>
      <c r="J203" s="154">
        <v>6.99</v>
      </c>
    </row>
    <row r="204" spans="1:10" ht="37.5" x14ac:dyDescent="0.35">
      <c r="A204" s="167" t="s">
        <v>406</v>
      </c>
      <c r="B204" s="151" t="s">
        <v>525</v>
      </c>
      <c r="C204" s="167" t="s">
        <v>12</v>
      </c>
      <c r="D204" s="167" t="s">
        <v>526</v>
      </c>
      <c r="E204" s="260" t="s">
        <v>477</v>
      </c>
      <c r="F204" s="260"/>
      <c r="G204" s="152" t="s">
        <v>409</v>
      </c>
      <c r="H204" s="153">
        <v>0.4</v>
      </c>
      <c r="I204" s="154">
        <v>21.07</v>
      </c>
      <c r="J204" s="154">
        <v>8.42</v>
      </c>
    </row>
    <row r="205" spans="1:10" ht="37.5" x14ac:dyDescent="0.35">
      <c r="A205" s="167" t="s">
        <v>406</v>
      </c>
      <c r="B205" s="151" t="s">
        <v>508</v>
      </c>
      <c r="C205" s="167" t="s">
        <v>12</v>
      </c>
      <c r="D205" s="167" t="s">
        <v>509</v>
      </c>
      <c r="E205" s="260" t="s">
        <v>506</v>
      </c>
      <c r="F205" s="260"/>
      <c r="G205" s="152" t="s">
        <v>510</v>
      </c>
      <c r="H205" s="153">
        <v>4.1200000000000001E-2</v>
      </c>
      <c r="I205" s="154">
        <v>21.05</v>
      </c>
      <c r="J205" s="154">
        <v>0.86</v>
      </c>
    </row>
    <row r="206" spans="1:10" ht="37.5" x14ac:dyDescent="0.35">
      <c r="A206" s="167" t="s">
        <v>406</v>
      </c>
      <c r="B206" s="151" t="s">
        <v>504</v>
      </c>
      <c r="C206" s="167" t="s">
        <v>12</v>
      </c>
      <c r="D206" s="167" t="s">
        <v>505</v>
      </c>
      <c r="E206" s="260" t="s">
        <v>506</v>
      </c>
      <c r="F206" s="260"/>
      <c r="G206" s="152" t="s">
        <v>507</v>
      </c>
      <c r="H206" s="153">
        <v>5.7099999999999998E-2</v>
      </c>
      <c r="I206" s="154">
        <v>19.809999999999999</v>
      </c>
      <c r="J206" s="154">
        <v>1.1299999999999999</v>
      </c>
    </row>
    <row r="207" spans="1:10" ht="25" x14ac:dyDescent="0.35">
      <c r="A207" s="169" t="s">
        <v>412</v>
      </c>
      <c r="B207" s="155" t="s">
        <v>536</v>
      </c>
      <c r="C207" s="169" t="s">
        <v>12</v>
      </c>
      <c r="D207" s="169" t="s">
        <v>537</v>
      </c>
      <c r="E207" s="261" t="s">
        <v>415</v>
      </c>
      <c r="F207" s="261"/>
      <c r="G207" s="156" t="s">
        <v>43</v>
      </c>
      <c r="H207" s="157">
        <v>2.3359999999999999</v>
      </c>
      <c r="I207" s="158">
        <v>10.71</v>
      </c>
      <c r="J207" s="158">
        <v>25.01</v>
      </c>
    </row>
    <row r="208" spans="1:10" x14ac:dyDescent="0.35">
      <c r="A208" s="169" t="s">
        <v>412</v>
      </c>
      <c r="B208" s="155" t="s">
        <v>538</v>
      </c>
      <c r="C208" s="169" t="s">
        <v>12</v>
      </c>
      <c r="D208" s="169" t="s">
        <v>539</v>
      </c>
      <c r="E208" s="261" t="s">
        <v>415</v>
      </c>
      <c r="F208" s="261"/>
      <c r="G208" s="156" t="s">
        <v>421</v>
      </c>
      <c r="H208" s="157">
        <v>0.03</v>
      </c>
      <c r="I208" s="158">
        <v>23.37</v>
      </c>
      <c r="J208" s="158">
        <v>0.7</v>
      </c>
    </row>
    <row r="209" spans="1:10" x14ac:dyDescent="0.35">
      <c r="A209" s="169" t="s">
        <v>412</v>
      </c>
      <c r="B209" s="155" t="s">
        <v>540</v>
      </c>
      <c r="C209" s="169" t="s">
        <v>12</v>
      </c>
      <c r="D209" s="169" t="s">
        <v>541</v>
      </c>
      <c r="E209" s="261" t="s">
        <v>415</v>
      </c>
      <c r="F209" s="261"/>
      <c r="G209" s="156" t="s">
        <v>421</v>
      </c>
      <c r="H209" s="157">
        <v>7.0000000000000007E-2</v>
      </c>
      <c r="I209" s="158">
        <v>25.68</v>
      </c>
      <c r="J209" s="158">
        <v>1.79</v>
      </c>
    </row>
    <row r="210" spans="1:10" x14ac:dyDescent="0.35">
      <c r="A210" s="169" t="s">
        <v>412</v>
      </c>
      <c r="B210" s="155" t="s">
        <v>530</v>
      </c>
      <c r="C210" s="169" t="s">
        <v>12</v>
      </c>
      <c r="D210" s="169" t="s">
        <v>531</v>
      </c>
      <c r="E210" s="261" t="s">
        <v>415</v>
      </c>
      <c r="F210" s="261"/>
      <c r="G210" s="156" t="s">
        <v>421</v>
      </c>
      <c r="H210" s="157">
        <v>0.05</v>
      </c>
      <c r="I210" s="158">
        <v>23.17</v>
      </c>
      <c r="J210" s="158">
        <v>1.1499999999999999</v>
      </c>
    </row>
    <row r="211" spans="1:10" ht="25" x14ac:dyDescent="0.35">
      <c r="A211" s="169" t="s">
        <v>412</v>
      </c>
      <c r="B211" s="155" t="s">
        <v>542</v>
      </c>
      <c r="C211" s="169" t="s">
        <v>12</v>
      </c>
      <c r="D211" s="169" t="s">
        <v>543</v>
      </c>
      <c r="E211" s="261" t="s">
        <v>415</v>
      </c>
      <c r="F211" s="261"/>
      <c r="G211" s="156" t="s">
        <v>43</v>
      </c>
      <c r="H211" s="157">
        <v>2.573</v>
      </c>
      <c r="I211" s="158">
        <v>2.04</v>
      </c>
      <c r="J211" s="158">
        <v>5.24</v>
      </c>
    </row>
    <row r="212" spans="1:10" ht="25" x14ac:dyDescent="0.35">
      <c r="A212" s="169" t="s">
        <v>412</v>
      </c>
      <c r="B212" s="155" t="s">
        <v>534</v>
      </c>
      <c r="C212" s="169" t="s">
        <v>12</v>
      </c>
      <c r="D212" s="169" t="s">
        <v>535</v>
      </c>
      <c r="E212" s="261" t="s">
        <v>415</v>
      </c>
      <c r="F212" s="261"/>
      <c r="G212" s="156" t="s">
        <v>43</v>
      </c>
      <c r="H212" s="157">
        <v>0.73499999999999999</v>
      </c>
      <c r="I212" s="158">
        <v>22.65</v>
      </c>
      <c r="J212" s="158">
        <v>16.64</v>
      </c>
    </row>
    <row r="213" spans="1:10" ht="25" x14ac:dyDescent="0.35">
      <c r="A213" s="168"/>
      <c r="B213" s="168"/>
      <c r="C213" s="168"/>
      <c r="D213" s="168"/>
      <c r="E213" s="168" t="s">
        <v>422</v>
      </c>
      <c r="F213" s="159">
        <v>11.71</v>
      </c>
      <c r="G213" s="168" t="s">
        <v>423</v>
      </c>
      <c r="H213" s="159">
        <v>0</v>
      </c>
      <c r="I213" s="168" t="s">
        <v>424</v>
      </c>
      <c r="J213" s="159">
        <v>11.71</v>
      </c>
    </row>
    <row r="214" spans="1:10" ht="25.5" thickBot="1" x14ac:dyDescent="0.4">
      <c r="A214" s="168"/>
      <c r="B214" s="168"/>
      <c r="C214" s="168"/>
      <c r="D214" s="168"/>
      <c r="E214" s="168" t="s">
        <v>425</v>
      </c>
      <c r="F214" s="159">
        <v>19.57</v>
      </c>
      <c r="G214" s="168"/>
      <c r="H214" s="271" t="s">
        <v>426</v>
      </c>
      <c r="I214" s="271"/>
      <c r="J214" s="159">
        <v>87.5</v>
      </c>
    </row>
    <row r="215" spans="1:10" ht="15" thickTop="1" x14ac:dyDescent="0.35">
      <c r="A215" s="160"/>
      <c r="B215" s="160"/>
      <c r="C215" s="160"/>
      <c r="D215" s="160"/>
      <c r="E215" s="160"/>
      <c r="F215" s="160"/>
      <c r="G215" s="160"/>
      <c r="H215" s="160"/>
      <c r="I215" s="160"/>
      <c r="J215" s="160"/>
    </row>
    <row r="216" spans="1:10" x14ac:dyDescent="0.35">
      <c r="A216" s="165" t="s">
        <v>1785</v>
      </c>
      <c r="B216" s="173" t="s">
        <v>1</v>
      </c>
      <c r="C216" s="165" t="s">
        <v>2</v>
      </c>
      <c r="D216" s="165" t="s">
        <v>3</v>
      </c>
      <c r="E216" s="270" t="s">
        <v>403</v>
      </c>
      <c r="F216" s="270"/>
      <c r="G216" s="174" t="s">
        <v>4</v>
      </c>
      <c r="H216" s="173" t="s">
        <v>5</v>
      </c>
      <c r="I216" s="173" t="s">
        <v>6</v>
      </c>
      <c r="J216" s="173" t="s">
        <v>7</v>
      </c>
    </row>
    <row r="217" spans="1:10" ht="25" x14ac:dyDescent="0.35">
      <c r="A217" s="166" t="s">
        <v>404</v>
      </c>
      <c r="B217" s="142" t="s">
        <v>231</v>
      </c>
      <c r="C217" s="166" t="s">
        <v>17</v>
      </c>
      <c r="D217" s="166" t="s">
        <v>185</v>
      </c>
      <c r="E217" s="267" t="s">
        <v>405</v>
      </c>
      <c r="F217" s="267"/>
      <c r="G217" s="143" t="s">
        <v>119</v>
      </c>
      <c r="H217" s="150">
        <v>1</v>
      </c>
      <c r="I217" s="144">
        <v>179.73</v>
      </c>
      <c r="J217" s="144">
        <v>179.73</v>
      </c>
    </row>
    <row r="218" spans="1:10" ht="37.5" x14ac:dyDescent="0.35">
      <c r="A218" s="167" t="s">
        <v>406</v>
      </c>
      <c r="B218" s="151" t="s">
        <v>117</v>
      </c>
      <c r="C218" s="167" t="s">
        <v>17</v>
      </c>
      <c r="D218" s="167" t="s">
        <v>118</v>
      </c>
      <c r="E218" s="260" t="s">
        <v>405</v>
      </c>
      <c r="F218" s="260"/>
      <c r="G218" s="152" t="s">
        <v>119</v>
      </c>
      <c r="H218" s="153">
        <v>0.3</v>
      </c>
      <c r="I218" s="154">
        <v>599.1</v>
      </c>
      <c r="J218" s="154">
        <v>179.73</v>
      </c>
    </row>
    <row r="219" spans="1:10" ht="25" x14ac:dyDescent="0.35">
      <c r="A219" s="168"/>
      <c r="B219" s="168"/>
      <c r="C219" s="168"/>
      <c r="D219" s="168"/>
      <c r="E219" s="168" t="s">
        <v>422</v>
      </c>
      <c r="F219" s="159">
        <v>56.91</v>
      </c>
      <c r="G219" s="168" t="s">
        <v>423</v>
      </c>
      <c r="H219" s="159">
        <v>0</v>
      </c>
      <c r="I219" s="168" t="s">
        <v>424</v>
      </c>
      <c r="J219" s="159">
        <v>56.91</v>
      </c>
    </row>
    <row r="220" spans="1:10" ht="25.5" thickBot="1" x14ac:dyDescent="0.4">
      <c r="A220" s="168"/>
      <c r="B220" s="168"/>
      <c r="C220" s="168"/>
      <c r="D220" s="168"/>
      <c r="E220" s="168" t="s">
        <v>425</v>
      </c>
      <c r="F220" s="159">
        <v>51.79</v>
      </c>
      <c r="G220" s="168"/>
      <c r="H220" s="271" t="s">
        <v>426</v>
      </c>
      <c r="I220" s="271"/>
      <c r="J220" s="159">
        <v>231.52</v>
      </c>
    </row>
    <row r="221" spans="1:10" ht="15" thickTop="1" x14ac:dyDescent="0.35">
      <c r="A221" s="160"/>
      <c r="B221" s="160"/>
      <c r="C221" s="160"/>
      <c r="D221" s="160"/>
      <c r="E221" s="160"/>
      <c r="F221" s="160"/>
      <c r="G221" s="160"/>
      <c r="H221" s="160"/>
      <c r="I221" s="160"/>
      <c r="J221" s="160"/>
    </row>
    <row r="222" spans="1:10" x14ac:dyDescent="0.35">
      <c r="A222" s="165" t="s">
        <v>1786</v>
      </c>
      <c r="B222" s="173" t="s">
        <v>1</v>
      </c>
      <c r="C222" s="165" t="s">
        <v>2</v>
      </c>
      <c r="D222" s="165" t="s">
        <v>3</v>
      </c>
      <c r="E222" s="270" t="s">
        <v>403</v>
      </c>
      <c r="F222" s="270"/>
      <c r="G222" s="174" t="s">
        <v>4</v>
      </c>
      <c r="H222" s="173" t="s">
        <v>5</v>
      </c>
      <c r="I222" s="173" t="s">
        <v>6</v>
      </c>
      <c r="J222" s="173" t="s">
        <v>7</v>
      </c>
    </row>
    <row r="223" spans="1:10" ht="37.5" customHeight="1" x14ac:dyDescent="0.35">
      <c r="A223" s="166" t="s">
        <v>404</v>
      </c>
      <c r="B223" s="142" t="s">
        <v>117</v>
      </c>
      <c r="C223" s="166" t="s">
        <v>17</v>
      </c>
      <c r="D223" s="166" t="s">
        <v>118</v>
      </c>
      <c r="E223" s="267" t="s">
        <v>405</v>
      </c>
      <c r="F223" s="267"/>
      <c r="G223" s="143" t="s">
        <v>119</v>
      </c>
      <c r="H223" s="150">
        <v>1</v>
      </c>
      <c r="I223" s="144">
        <v>599.1</v>
      </c>
      <c r="J223" s="144">
        <v>599.1</v>
      </c>
    </row>
    <row r="224" spans="1:10" ht="37.5" customHeight="1" x14ac:dyDescent="0.35">
      <c r="A224" s="167" t="s">
        <v>406</v>
      </c>
      <c r="B224" s="151" t="s">
        <v>670</v>
      </c>
      <c r="C224" s="167" t="s">
        <v>17</v>
      </c>
      <c r="D224" s="167" t="s">
        <v>547</v>
      </c>
      <c r="E224" s="260" t="s">
        <v>405</v>
      </c>
      <c r="F224" s="260"/>
      <c r="G224" s="152" t="s">
        <v>409</v>
      </c>
      <c r="H224" s="153">
        <v>8</v>
      </c>
      <c r="I224" s="154">
        <v>17.510000000000002</v>
      </c>
      <c r="J224" s="154">
        <v>140.08000000000001</v>
      </c>
    </row>
    <row r="225" spans="1:10" ht="37.5" x14ac:dyDescent="0.35">
      <c r="A225" s="167" t="s">
        <v>406</v>
      </c>
      <c r="B225" s="151" t="s">
        <v>480</v>
      </c>
      <c r="C225" s="167" t="s">
        <v>17</v>
      </c>
      <c r="D225" s="167" t="s">
        <v>481</v>
      </c>
      <c r="E225" s="260" t="s">
        <v>405</v>
      </c>
      <c r="F225" s="260"/>
      <c r="G225" s="152" t="s">
        <v>409</v>
      </c>
      <c r="H225" s="153">
        <v>6</v>
      </c>
      <c r="I225" s="154">
        <v>21.97</v>
      </c>
      <c r="J225" s="154">
        <v>131.82</v>
      </c>
    </row>
    <row r="226" spans="1:10" x14ac:dyDescent="0.35">
      <c r="A226" s="169" t="s">
        <v>412</v>
      </c>
      <c r="B226" s="155" t="s">
        <v>677</v>
      </c>
      <c r="C226" s="169" t="s">
        <v>17</v>
      </c>
      <c r="D226" s="169" t="s">
        <v>678</v>
      </c>
      <c r="E226" s="261" t="s">
        <v>415</v>
      </c>
      <c r="F226" s="261"/>
      <c r="G226" s="156" t="s">
        <v>16</v>
      </c>
      <c r="H226" s="157">
        <v>2</v>
      </c>
      <c r="I226" s="158">
        <v>4.5999999999999996</v>
      </c>
      <c r="J226" s="158">
        <v>9.1999999999999993</v>
      </c>
    </row>
    <row r="227" spans="1:10" ht="25" customHeight="1" x14ac:dyDescent="0.35">
      <c r="A227" s="169" t="s">
        <v>412</v>
      </c>
      <c r="B227" s="155" t="s">
        <v>671</v>
      </c>
      <c r="C227" s="169" t="s">
        <v>17</v>
      </c>
      <c r="D227" s="169" t="s">
        <v>672</v>
      </c>
      <c r="E227" s="261" t="s">
        <v>415</v>
      </c>
      <c r="F227" s="261"/>
      <c r="G227" s="156" t="s">
        <v>43</v>
      </c>
      <c r="H227" s="157">
        <v>9</v>
      </c>
      <c r="I227" s="158">
        <v>14.22</v>
      </c>
      <c r="J227" s="158">
        <v>127.98</v>
      </c>
    </row>
    <row r="228" spans="1:10" x14ac:dyDescent="0.35">
      <c r="A228" s="169" t="s">
        <v>412</v>
      </c>
      <c r="B228" s="155" t="s">
        <v>675</v>
      </c>
      <c r="C228" s="169" t="s">
        <v>17</v>
      </c>
      <c r="D228" s="169" t="s">
        <v>676</v>
      </c>
      <c r="E228" s="261" t="s">
        <v>415</v>
      </c>
      <c r="F228" s="261"/>
      <c r="G228" s="156" t="s">
        <v>16</v>
      </c>
      <c r="H228" s="157">
        <v>0.75</v>
      </c>
      <c r="I228" s="158">
        <v>6.33</v>
      </c>
      <c r="J228" s="158">
        <v>4.74</v>
      </c>
    </row>
    <row r="229" spans="1:10" x14ac:dyDescent="0.35">
      <c r="A229" s="169" t="s">
        <v>412</v>
      </c>
      <c r="B229" s="155" t="s">
        <v>673</v>
      </c>
      <c r="C229" s="169" t="s">
        <v>17</v>
      </c>
      <c r="D229" s="169" t="s">
        <v>674</v>
      </c>
      <c r="E229" s="261" t="s">
        <v>415</v>
      </c>
      <c r="F229" s="261"/>
      <c r="G229" s="156" t="s">
        <v>43</v>
      </c>
      <c r="H229" s="157">
        <v>3</v>
      </c>
      <c r="I229" s="158">
        <v>59.04</v>
      </c>
      <c r="J229" s="158">
        <v>177.12</v>
      </c>
    </row>
    <row r="230" spans="1:10" x14ac:dyDescent="0.35">
      <c r="A230" s="169" t="s">
        <v>412</v>
      </c>
      <c r="B230" s="155" t="s">
        <v>681</v>
      </c>
      <c r="C230" s="169" t="s">
        <v>17</v>
      </c>
      <c r="D230" s="169" t="s">
        <v>682</v>
      </c>
      <c r="E230" s="261" t="s">
        <v>415</v>
      </c>
      <c r="F230" s="261"/>
      <c r="G230" s="156" t="s">
        <v>16</v>
      </c>
      <c r="H230" s="157">
        <v>1</v>
      </c>
      <c r="I230" s="158">
        <v>2.67</v>
      </c>
      <c r="J230" s="158">
        <v>2.67</v>
      </c>
    </row>
    <row r="231" spans="1:10" x14ac:dyDescent="0.35">
      <c r="A231" s="169" t="s">
        <v>412</v>
      </c>
      <c r="B231" s="155" t="s">
        <v>679</v>
      </c>
      <c r="C231" s="169" t="s">
        <v>17</v>
      </c>
      <c r="D231" s="169" t="s">
        <v>680</v>
      </c>
      <c r="E231" s="261" t="s">
        <v>415</v>
      </c>
      <c r="F231" s="261"/>
      <c r="G231" s="156" t="s">
        <v>16</v>
      </c>
      <c r="H231" s="157">
        <v>0.75</v>
      </c>
      <c r="I231" s="158">
        <v>7.33</v>
      </c>
      <c r="J231" s="158">
        <v>5.49</v>
      </c>
    </row>
    <row r="232" spans="1:10" ht="25" x14ac:dyDescent="0.35">
      <c r="A232" s="168"/>
      <c r="B232" s="168"/>
      <c r="C232" s="168"/>
      <c r="D232" s="168"/>
      <c r="E232" s="168" t="s">
        <v>422</v>
      </c>
      <c r="F232" s="159">
        <v>189.72</v>
      </c>
      <c r="G232" s="168" t="s">
        <v>423</v>
      </c>
      <c r="H232" s="159">
        <v>0</v>
      </c>
      <c r="I232" s="168" t="s">
        <v>424</v>
      </c>
      <c r="J232" s="159">
        <v>189.72</v>
      </c>
    </row>
    <row r="233" spans="1:10" ht="25.5" thickBot="1" x14ac:dyDescent="0.4">
      <c r="A233" s="168"/>
      <c r="B233" s="168"/>
      <c r="C233" s="168"/>
      <c r="D233" s="168"/>
      <c r="E233" s="168" t="s">
        <v>425</v>
      </c>
      <c r="F233" s="159">
        <v>172.66</v>
      </c>
      <c r="G233" s="168"/>
      <c r="H233" s="271" t="s">
        <v>426</v>
      </c>
      <c r="I233" s="271"/>
      <c r="J233" s="159">
        <v>771.76</v>
      </c>
    </row>
    <row r="234" spans="1:10" ht="15" thickTop="1" x14ac:dyDescent="0.35">
      <c r="A234" s="160"/>
      <c r="B234" s="160"/>
      <c r="C234" s="160"/>
      <c r="D234" s="160"/>
      <c r="E234" s="160"/>
      <c r="F234" s="160"/>
      <c r="G234" s="160"/>
      <c r="H234" s="160"/>
      <c r="I234" s="160"/>
      <c r="J234" s="160"/>
    </row>
    <row r="235" spans="1:10" x14ac:dyDescent="0.35">
      <c r="A235" s="165" t="s">
        <v>1788</v>
      </c>
      <c r="B235" s="173" t="s">
        <v>1</v>
      </c>
      <c r="C235" s="165" t="s">
        <v>2</v>
      </c>
      <c r="D235" s="165" t="s">
        <v>3</v>
      </c>
      <c r="E235" s="270" t="s">
        <v>403</v>
      </c>
      <c r="F235" s="270"/>
      <c r="G235" s="174" t="s">
        <v>4</v>
      </c>
      <c r="H235" s="173" t="s">
        <v>5</v>
      </c>
      <c r="I235" s="173" t="s">
        <v>6</v>
      </c>
      <c r="J235" s="173" t="s">
        <v>7</v>
      </c>
    </row>
    <row r="236" spans="1:10" ht="25" x14ac:dyDescent="0.35">
      <c r="A236" s="166" t="s">
        <v>404</v>
      </c>
      <c r="B236" s="142" t="s">
        <v>124</v>
      </c>
      <c r="C236" s="166" t="s">
        <v>17</v>
      </c>
      <c r="D236" s="166" t="s">
        <v>125</v>
      </c>
      <c r="E236" s="267" t="s">
        <v>405</v>
      </c>
      <c r="F236" s="267"/>
      <c r="G236" s="143" t="s">
        <v>119</v>
      </c>
      <c r="H236" s="150">
        <v>1</v>
      </c>
      <c r="I236" s="144">
        <v>168.56</v>
      </c>
      <c r="J236" s="144">
        <v>168.56</v>
      </c>
    </row>
    <row r="237" spans="1:10" ht="25" customHeight="1" x14ac:dyDescent="0.35">
      <c r="A237" s="167" t="s">
        <v>406</v>
      </c>
      <c r="B237" s="151" t="s">
        <v>122</v>
      </c>
      <c r="C237" s="167" t="s">
        <v>17</v>
      </c>
      <c r="D237" s="167" t="s">
        <v>123</v>
      </c>
      <c r="E237" s="260" t="s">
        <v>405</v>
      </c>
      <c r="F237" s="260"/>
      <c r="G237" s="152" t="s">
        <v>119</v>
      </c>
      <c r="H237" s="153">
        <v>0.4</v>
      </c>
      <c r="I237" s="154">
        <v>421.41</v>
      </c>
      <c r="J237" s="154">
        <v>168.56</v>
      </c>
    </row>
    <row r="238" spans="1:10" ht="25" x14ac:dyDescent="0.35">
      <c r="A238" s="168"/>
      <c r="B238" s="168"/>
      <c r="C238" s="168"/>
      <c r="D238" s="168"/>
      <c r="E238" s="168" t="s">
        <v>422</v>
      </c>
      <c r="F238" s="159">
        <v>88.76</v>
      </c>
      <c r="G238" s="168" t="s">
        <v>423</v>
      </c>
      <c r="H238" s="159">
        <v>0</v>
      </c>
      <c r="I238" s="168" t="s">
        <v>424</v>
      </c>
      <c r="J238" s="159">
        <v>88.76</v>
      </c>
    </row>
    <row r="239" spans="1:10" ht="25.5" thickBot="1" x14ac:dyDescent="0.4">
      <c r="A239" s="168"/>
      <c r="B239" s="168"/>
      <c r="C239" s="168"/>
      <c r="D239" s="168"/>
      <c r="E239" s="168" t="s">
        <v>425</v>
      </c>
      <c r="F239" s="159">
        <v>48.57</v>
      </c>
      <c r="G239" s="168"/>
      <c r="H239" s="271" t="s">
        <v>426</v>
      </c>
      <c r="I239" s="271"/>
      <c r="J239" s="159">
        <v>217.13</v>
      </c>
    </row>
    <row r="240" spans="1:10" ht="15" thickTop="1" x14ac:dyDescent="0.35">
      <c r="A240" s="160"/>
      <c r="B240" s="160"/>
      <c r="C240" s="160"/>
      <c r="D240" s="160"/>
      <c r="E240" s="160"/>
      <c r="F240" s="160"/>
      <c r="G240" s="160"/>
      <c r="H240" s="160"/>
      <c r="I240" s="160"/>
      <c r="J240" s="160"/>
    </row>
    <row r="241" spans="1:10" x14ac:dyDescent="0.35">
      <c r="A241" s="165" t="s">
        <v>1789</v>
      </c>
      <c r="B241" s="173" t="s">
        <v>1</v>
      </c>
      <c r="C241" s="165" t="s">
        <v>2</v>
      </c>
      <c r="D241" s="165" t="s">
        <v>3</v>
      </c>
      <c r="E241" s="270" t="s">
        <v>403</v>
      </c>
      <c r="F241" s="270"/>
      <c r="G241" s="174" t="s">
        <v>4</v>
      </c>
      <c r="H241" s="173" t="s">
        <v>5</v>
      </c>
      <c r="I241" s="173" t="s">
        <v>6</v>
      </c>
      <c r="J241" s="173" t="s">
        <v>7</v>
      </c>
    </row>
    <row r="242" spans="1:10" ht="25" x14ac:dyDescent="0.35">
      <c r="A242" s="166" t="s">
        <v>404</v>
      </c>
      <c r="B242" s="142" t="s">
        <v>122</v>
      </c>
      <c r="C242" s="166" t="s">
        <v>17</v>
      </c>
      <c r="D242" s="166" t="s">
        <v>123</v>
      </c>
      <c r="E242" s="267" t="s">
        <v>405</v>
      </c>
      <c r="F242" s="267"/>
      <c r="G242" s="143" t="s">
        <v>119</v>
      </c>
      <c r="H242" s="150">
        <v>1</v>
      </c>
      <c r="I242" s="144">
        <v>421.41</v>
      </c>
      <c r="J242" s="144">
        <v>421.41</v>
      </c>
    </row>
    <row r="243" spans="1:10" ht="37.5" x14ac:dyDescent="0.35">
      <c r="A243" s="167" t="s">
        <v>406</v>
      </c>
      <c r="B243" s="151" t="s">
        <v>670</v>
      </c>
      <c r="C243" s="167" t="s">
        <v>17</v>
      </c>
      <c r="D243" s="167" t="s">
        <v>547</v>
      </c>
      <c r="E243" s="260" t="s">
        <v>405</v>
      </c>
      <c r="F243" s="260"/>
      <c r="G243" s="152" t="s">
        <v>409</v>
      </c>
      <c r="H243" s="153">
        <v>8</v>
      </c>
      <c r="I243" s="154">
        <v>17.510000000000002</v>
      </c>
      <c r="J243" s="154">
        <v>140.08000000000001</v>
      </c>
    </row>
    <row r="244" spans="1:10" ht="25" customHeight="1" x14ac:dyDescent="0.35">
      <c r="A244" s="167" t="s">
        <v>406</v>
      </c>
      <c r="B244" s="151" t="s">
        <v>480</v>
      </c>
      <c r="C244" s="167" t="s">
        <v>17</v>
      </c>
      <c r="D244" s="167" t="s">
        <v>481</v>
      </c>
      <c r="E244" s="260" t="s">
        <v>405</v>
      </c>
      <c r="F244" s="260"/>
      <c r="G244" s="152" t="s">
        <v>409</v>
      </c>
      <c r="H244" s="153">
        <v>8</v>
      </c>
      <c r="I244" s="154">
        <v>21.97</v>
      </c>
      <c r="J244" s="154">
        <v>175.76</v>
      </c>
    </row>
    <row r="245" spans="1:10" x14ac:dyDescent="0.35">
      <c r="A245" s="169" t="s">
        <v>412</v>
      </c>
      <c r="B245" s="155" t="s">
        <v>698</v>
      </c>
      <c r="C245" s="169" t="s">
        <v>17</v>
      </c>
      <c r="D245" s="169" t="s">
        <v>699</v>
      </c>
      <c r="E245" s="261" t="s">
        <v>415</v>
      </c>
      <c r="F245" s="261"/>
      <c r="G245" s="156" t="s">
        <v>16</v>
      </c>
      <c r="H245" s="157">
        <v>0.25</v>
      </c>
      <c r="I245" s="158">
        <v>12.78</v>
      </c>
      <c r="J245" s="158">
        <v>3.19</v>
      </c>
    </row>
    <row r="246" spans="1:10" x14ac:dyDescent="0.35">
      <c r="A246" s="169" t="s">
        <v>412</v>
      </c>
      <c r="B246" s="155" t="s">
        <v>696</v>
      </c>
      <c r="C246" s="169" t="s">
        <v>17</v>
      </c>
      <c r="D246" s="169" t="s">
        <v>697</v>
      </c>
      <c r="E246" s="261" t="s">
        <v>415</v>
      </c>
      <c r="F246" s="261"/>
      <c r="G246" s="156" t="s">
        <v>43</v>
      </c>
      <c r="H246" s="157">
        <v>1.5</v>
      </c>
      <c r="I246" s="158">
        <v>14.34</v>
      </c>
      <c r="J246" s="158">
        <v>21.51</v>
      </c>
    </row>
    <row r="247" spans="1:10" x14ac:dyDescent="0.35">
      <c r="A247" s="169" t="s">
        <v>412</v>
      </c>
      <c r="B247" s="155" t="s">
        <v>694</v>
      </c>
      <c r="C247" s="169" t="s">
        <v>17</v>
      </c>
      <c r="D247" s="169" t="s">
        <v>695</v>
      </c>
      <c r="E247" s="261" t="s">
        <v>415</v>
      </c>
      <c r="F247" s="261"/>
      <c r="G247" s="156" t="s">
        <v>16</v>
      </c>
      <c r="H247" s="157">
        <v>0.5</v>
      </c>
      <c r="I247" s="158">
        <v>46.93</v>
      </c>
      <c r="J247" s="158">
        <v>23.46</v>
      </c>
    </row>
    <row r="248" spans="1:10" x14ac:dyDescent="0.35">
      <c r="A248" s="169" t="s">
        <v>412</v>
      </c>
      <c r="B248" s="155" t="s">
        <v>700</v>
      </c>
      <c r="C248" s="169" t="s">
        <v>17</v>
      </c>
      <c r="D248" s="169" t="s">
        <v>701</v>
      </c>
      <c r="E248" s="261" t="s">
        <v>415</v>
      </c>
      <c r="F248" s="261"/>
      <c r="G248" s="156" t="s">
        <v>43</v>
      </c>
      <c r="H248" s="157">
        <v>4</v>
      </c>
      <c r="I248" s="158">
        <v>9.4499999999999993</v>
      </c>
      <c r="J248" s="158">
        <v>37.799999999999997</v>
      </c>
    </row>
    <row r="249" spans="1:10" ht="37.5" customHeight="1" x14ac:dyDescent="0.35">
      <c r="A249" s="169" t="s">
        <v>412</v>
      </c>
      <c r="B249" s="155" t="s">
        <v>692</v>
      </c>
      <c r="C249" s="169" t="s">
        <v>17</v>
      </c>
      <c r="D249" s="169" t="s">
        <v>693</v>
      </c>
      <c r="E249" s="261" t="s">
        <v>415</v>
      </c>
      <c r="F249" s="261"/>
      <c r="G249" s="156" t="s">
        <v>16</v>
      </c>
      <c r="H249" s="157">
        <v>0.25</v>
      </c>
      <c r="I249" s="158">
        <v>24.7</v>
      </c>
      <c r="J249" s="158">
        <v>6.17</v>
      </c>
    </row>
    <row r="250" spans="1:10" ht="37.5" customHeight="1" x14ac:dyDescent="0.35">
      <c r="A250" s="169" t="s">
        <v>412</v>
      </c>
      <c r="B250" s="155" t="s">
        <v>690</v>
      </c>
      <c r="C250" s="169" t="s">
        <v>17</v>
      </c>
      <c r="D250" s="169" t="s">
        <v>691</v>
      </c>
      <c r="E250" s="261" t="s">
        <v>415</v>
      </c>
      <c r="F250" s="261"/>
      <c r="G250" s="156" t="s">
        <v>16</v>
      </c>
      <c r="H250" s="157">
        <v>0.25</v>
      </c>
      <c r="I250" s="158">
        <v>11.37</v>
      </c>
      <c r="J250" s="158">
        <v>2.84</v>
      </c>
    </row>
    <row r="251" spans="1:10" ht="25" customHeight="1" x14ac:dyDescent="0.35">
      <c r="A251" s="169" t="s">
        <v>412</v>
      </c>
      <c r="B251" s="155" t="s">
        <v>687</v>
      </c>
      <c r="C251" s="169" t="s">
        <v>17</v>
      </c>
      <c r="D251" s="169" t="s">
        <v>688</v>
      </c>
      <c r="E251" s="261" t="s">
        <v>415</v>
      </c>
      <c r="F251" s="261"/>
      <c r="G251" s="156" t="s">
        <v>16</v>
      </c>
      <c r="H251" s="157">
        <v>0.5</v>
      </c>
      <c r="I251" s="158">
        <v>7.87</v>
      </c>
      <c r="J251" s="158">
        <v>3.93</v>
      </c>
    </row>
    <row r="252" spans="1:10" x14ac:dyDescent="0.35">
      <c r="A252" s="169" t="s">
        <v>412</v>
      </c>
      <c r="B252" s="155" t="s">
        <v>689</v>
      </c>
      <c r="C252" s="169" t="s">
        <v>17</v>
      </c>
      <c r="D252" s="169" t="s">
        <v>434</v>
      </c>
      <c r="E252" s="261" t="s">
        <v>415</v>
      </c>
      <c r="F252" s="261"/>
      <c r="G252" s="156" t="s">
        <v>16</v>
      </c>
      <c r="H252" s="157">
        <v>0.25</v>
      </c>
      <c r="I252" s="158">
        <v>26.7</v>
      </c>
      <c r="J252" s="158">
        <v>6.67</v>
      </c>
    </row>
    <row r="253" spans="1:10" ht="25" x14ac:dyDescent="0.35">
      <c r="A253" s="168"/>
      <c r="B253" s="168"/>
      <c r="C253" s="168"/>
      <c r="D253" s="168"/>
      <c r="E253" s="168" t="s">
        <v>422</v>
      </c>
      <c r="F253" s="159">
        <v>221.92</v>
      </c>
      <c r="G253" s="168" t="s">
        <v>423</v>
      </c>
      <c r="H253" s="159">
        <v>0</v>
      </c>
      <c r="I253" s="168" t="s">
        <v>424</v>
      </c>
      <c r="J253" s="159">
        <v>221.92</v>
      </c>
    </row>
    <row r="254" spans="1:10" ht="25.5" thickBot="1" x14ac:dyDescent="0.4">
      <c r="A254" s="168"/>
      <c r="B254" s="168"/>
      <c r="C254" s="168"/>
      <c r="D254" s="168"/>
      <c r="E254" s="168" t="s">
        <v>425</v>
      </c>
      <c r="F254" s="159">
        <v>121.45</v>
      </c>
      <c r="G254" s="168"/>
      <c r="H254" s="271" t="s">
        <v>426</v>
      </c>
      <c r="I254" s="271"/>
      <c r="J254" s="159">
        <v>542.86</v>
      </c>
    </row>
    <row r="255" spans="1:10" ht="15" thickTop="1" x14ac:dyDescent="0.35">
      <c r="A255" s="160"/>
      <c r="B255" s="160"/>
      <c r="C255" s="160"/>
      <c r="D255" s="160"/>
      <c r="E255" s="160"/>
      <c r="F255" s="160"/>
      <c r="G255" s="160"/>
      <c r="H255" s="160"/>
      <c r="I255" s="160"/>
      <c r="J255" s="160"/>
    </row>
    <row r="256" spans="1:10" x14ac:dyDescent="0.35">
      <c r="A256" s="165" t="s">
        <v>1790</v>
      </c>
      <c r="B256" s="173" t="s">
        <v>1</v>
      </c>
      <c r="C256" s="165" t="s">
        <v>2</v>
      </c>
      <c r="D256" s="165" t="s">
        <v>3</v>
      </c>
      <c r="E256" s="270" t="s">
        <v>403</v>
      </c>
      <c r="F256" s="270"/>
      <c r="G256" s="174" t="s">
        <v>4</v>
      </c>
      <c r="H256" s="173" t="s">
        <v>5</v>
      </c>
      <c r="I256" s="173" t="s">
        <v>6</v>
      </c>
      <c r="J256" s="173" t="s">
        <v>7</v>
      </c>
    </row>
    <row r="257" spans="1:10" ht="25" x14ac:dyDescent="0.35">
      <c r="A257" s="166" t="s">
        <v>404</v>
      </c>
      <c r="B257" s="142" t="s">
        <v>232</v>
      </c>
      <c r="C257" s="166" t="s">
        <v>12</v>
      </c>
      <c r="D257" s="166" t="s">
        <v>186</v>
      </c>
      <c r="E257" s="267" t="s">
        <v>544</v>
      </c>
      <c r="F257" s="267"/>
      <c r="G257" s="143" t="s">
        <v>16</v>
      </c>
      <c r="H257" s="150">
        <v>1</v>
      </c>
      <c r="I257" s="144">
        <v>22.86</v>
      </c>
      <c r="J257" s="144">
        <v>22.86</v>
      </c>
    </row>
    <row r="258" spans="1:10" ht="37.5" customHeight="1" x14ac:dyDescent="0.35">
      <c r="A258" s="167" t="s">
        <v>406</v>
      </c>
      <c r="B258" s="151" t="s">
        <v>476</v>
      </c>
      <c r="C258" s="167" t="s">
        <v>12</v>
      </c>
      <c r="D258" s="167" t="s">
        <v>411</v>
      </c>
      <c r="E258" s="260" t="s">
        <v>477</v>
      </c>
      <c r="F258" s="260"/>
      <c r="G258" s="152" t="s">
        <v>409</v>
      </c>
      <c r="H258" s="153">
        <v>4.2700000000000002E-2</v>
      </c>
      <c r="I258" s="154">
        <v>17.09</v>
      </c>
      <c r="J258" s="154">
        <v>0.72</v>
      </c>
    </row>
    <row r="259" spans="1:10" ht="37.5" customHeight="1" x14ac:dyDescent="0.35">
      <c r="A259" s="167" t="s">
        <v>406</v>
      </c>
      <c r="B259" s="151" t="s">
        <v>545</v>
      </c>
      <c r="C259" s="167" t="s">
        <v>12</v>
      </c>
      <c r="D259" s="167" t="s">
        <v>481</v>
      </c>
      <c r="E259" s="260" t="s">
        <v>477</v>
      </c>
      <c r="F259" s="260"/>
      <c r="G259" s="152" t="s">
        <v>409</v>
      </c>
      <c r="H259" s="153">
        <v>0.1356</v>
      </c>
      <c r="I259" s="154">
        <v>20.7</v>
      </c>
      <c r="J259" s="154">
        <v>2.8</v>
      </c>
    </row>
    <row r="260" spans="1:10" ht="37.5" customHeight="1" x14ac:dyDescent="0.35">
      <c r="A260" s="169" t="s">
        <v>412</v>
      </c>
      <c r="B260" s="155" t="s">
        <v>702</v>
      </c>
      <c r="C260" s="169" t="s">
        <v>12</v>
      </c>
      <c r="D260" s="169" t="s">
        <v>703</v>
      </c>
      <c r="E260" s="261" t="s">
        <v>415</v>
      </c>
      <c r="F260" s="261"/>
      <c r="G260" s="156" t="s">
        <v>16</v>
      </c>
      <c r="H260" s="157">
        <v>4.2000000000000003E-2</v>
      </c>
      <c r="I260" s="158">
        <v>3</v>
      </c>
      <c r="J260" s="158">
        <v>0.12</v>
      </c>
    </row>
    <row r="261" spans="1:10" x14ac:dyDescent="0.35">
      <c r="A261" s="169" t="s">
        <v>412</v>
      </c>
      <c r="B261" s="155" t="s">
        <v>704</v>
      </c>
      <c r="C261" s="169" t="s">
        <v>12</v>
      </c>
      <c r="D261" s="169" t="s">
        <v>705</v>
      </c>
      <c r="E261" s="261" t="s">
        <v>415</v>
      </c>
      <c r="F261" s="261"/>
      <c r="G261" s="156" t="s">
        <v>16</v>
      </c>
      <c r="H261" s="157">
        <v>1</v>
      </c>
      <c r="I261" s="158">
        <v>19.22</v>
      </c>
      <c r="J261" s="158">
        <v>19.22</v>
      </c>
    </row>
    <row r="262" spans="1:10" ht="25" x14ac:dyDescent="0.35">
      <c r="A262" s="168"/>
      <c r="B262" s="168"/>
      <c r="C262" s="168"/>
      <c r="D262" s="168"/>
      <c r="E262" s="168" t="s">
        <v>422</v>
      </c>
      <c r="F262" s="159">
        <v>2.46</v>
      </c>
      <c r="G262" s="168" t="s">
        <v>423</v>
      </c>
      <c r="H262" s="159">
        <v>0</v>
      </c>
      <c r="I262" s="168" t="s">
        <v>424</v>
      </c>
      <c r="J262" s="159">
        <v>2.46</v>
      </c>
    </row>
    <row r="263" spans="1:10" ht="25.5" thickBot="1" x14ac:dyDescent="0.4">
      <c r="A263" s="168"/>
      <c r="B263" s="168"/>
      <c r="C263" s="168"/>
      <c r="D263" s="168"/>
      <c r="E263" s="168" t="s">
        <v>425</v>
      </c>
      <c r="F263" s="159">
        <v>6.58</v>
      </c>
      <c r="G263" s="168"/>
      <c r="H263" s="271" t="s">
        <v>426</v>
      </c>
      <c r="I263" s="271"/>
      <c r="J263" s="159">
        <v>29.44</v>
      </c>
    </row>
    <row r="264" spans="1:10" ht="15" thickTop="1" x14ac:dyDescent="0.35">
      <c r="A264" s="160"/>
      <c r="B264" s="160"/>
      <c r="C264" s="160"/>
      <c r="D264" s="160"/>
      <c r="E264" s="160"/>
      <c r="F264" s="160"/>
      <c r="G264" s="160"/>
      <c r="H264" s="160"/>
      <c r="I264" s="160"/>
      <c r="J264" s="160"/>
    </row>
    <row r="265" spans="1:10" ht="25" customHeight="1" x14ac:dyDescent="0.35">
      <c r="A265" s="165" t="s">
        <v>1791</v>
      </c>
      <c r="B265" s="173" t="s">
        <v>1</v>
      </c>
      <c r="C265" s="165" t="s">
        <v>2</v>
      </c>
      <c r="D265" s="165" t="s">
        <v>3</v>
      </c>
      <c r="E265" s="270" t="s">
        <v>403</v>
      </c>
      <c r="F265" s="270"/>
      <c r="G265" s="174" t="s">
        <v>4</v>
      </c>
      <c r="H265" s="173" t="s">
        <v>5</v>
      </c>
      <c r="I265" s="173" t="s">
        <v>6</v>
      </c>
      <c r="J265" s="173" t="s">
        <v>7</v>
      </c>
    </row>
    <row r="266" spans="1:10" ht="37.5" x14ac:dyDescent="0.35">
      <c r="A266" s="166" t="s">
        <v>404</v>
      </c>
      <c r="B266" s="142" t="s">
        <v>126</v>
      </c>
      <c r="C266" s="166" t="s">
        <v>12</v>
      </c>
      <c r="D266" s="166" t="s">
        <v>233</v>
      </c>
      <c r="E266" s="267" t="s">
        <v>544</v>
      </c>
      <c r="F266" s="267"/>
      <c r="G266" s="143" t="s">
        <v>16</v>
      </c>
      <c r="H266" s="150">
        <v>1</v>
      </c>
      <c r="I266" s="144">
        <v>18.62</v>
      </c>
      <c r="J266" s="144">
        <v>18.62</v>
      </c>
    </row>
    <row r="267" spans="1:10" ht="37.5" x14ac:dyDescent="0.35">
      <c r="A267" s="167" t="s">
        <v>406</v>
      </c>
      <c r="B267" s="151" t="s">
        <v>545</v>
      </c>
      <c r="C267" s="167" t="s">
        <v>12</v>
      </c>
      <c r="D267" s="167" t="s">
        <v>481</v>
      </c>
      <c r="E267" s="260" t="s">
        <v>477</v>
      </c>
      <c r="F267" s="260"/>
      <c r="G267" s="152" t="s">
        <v>409</v>
      </c>
      <c r="H267" s="153">
        <v>0.16520000000000001</v>
      </c>
      <c r="I267" s="154">
        <v>20.7</v>
      </c>
      <c r="J267" s="154">
        <v>3.41</v>
      </c>
    </row>
    <row r="268" spans="1:10" ht="37.5" x14ac:dyDescent="0.35">
      <c r="A268" s="167" t="s">
        <v>406</v>
      </c>
      <c r="B268" s="151" t="s">
        <v>546</v>
      </c>
      <c r="C268" s="167" t="s">
        <v>12</v>
      </c>
      <c r="D268" s="167" t="s">
        <v>547</v>
      </c>
      <c r="E268" s="260" t="s">
        <v>477</v>
      </c>
      <c r="F268" s="260"/>
      <c r="G268" s="152" t="s">
        <v>409</v>
      </c>
      <c r="H268" s="153">
        <v>0.16520000000000001</v>
      </c>
      <c r="I268" s="154">
        <v>16.989999999999998</v>
      </c>
      <c r="J268" s="154">
        <v>2.8</v>
      </c>
    </row>
    <row r="269" spans="1:10" x14ac:dyDescent="0.35">
      <c r="A269" s="169" t="s">
        <v>412</v>
      </c>
      <c r="B269" s="155" t="s">
        <v>706</v>
      </c>
      <c r="C269" s="169" t="s">
        <v>12</v>
      </c>
      <c r="D269" s="169" t="s">
        <v>707</v>
      </c>
      <c r="E269" s="261" t="s">
        <v>415</v>
      </c>
      <c r="F269" s="261"/>
      <c r="G269" s="156" t="s">
        <v>16</v>
      </c>
      <c r="H269" s="157">
        <v>4.8999999999999998E-3</v>
      </c>
      <c r="I269" s="158">
        <v>58.47</v>
      </c>
      <c r="J269" s="158">
        <v>0.28000000000000003</v>
      </c>
    </row>
    <row r="270" spans="1:10" x14ac:dyDescent="0.35">
      <c r="A270" s="169" t="s">
        <v>412</v>
      </c>
      <c r="B270" s="155" t="s">
        <v>708</v>
      </c>
      <c r="C270" s="169" t="s">
        <v>12</v>
      </c>
      <c r="D270" s="169" t="s">
        <v>709</v>
      </c>
      <c r="E270" s="261" t="s">
        <v>415</v>
      </c>
      <c r="F270" s="261"/>
      <c r="G270" s="156" t="s">
        <v>16</v>
      </c>
      <c r="H270" s="157">
        <v>3.5999999999999997E-2</v>
      </c>
      <c r="I270" s="158">
        <v>1.66</v>
      </c>
      <c r="J270" s="158">
        <v>0.05</v>
      </c>
    </row>
    <row r="271" spans="1:10" ht="25" x14ac:dyDescent="0.35">
      <c r="A271" s="169" t="s">
        <v>412</v>
      </c>
      <c r="B271" s="155" t="s">
        <v>710</v>
      </c>
      <c r="C271" s="169" t="s">
        <v>12</v>
      </c>
      <c r="D271" s="169" t="s">
        <v>711</v>
      </c>
      <c r="E271" s="261" t="s">
        <v>415</v>
      </c>
      <c r="F271" s="261"/>
      <c r="G271" s="156" t="s">
        <v>16</v>
      </c>
      <c r="H271" s="157">
        <v>1</v>
      </c>
      <c r="I271" s="158">
        <v>11.59</v>
      </c>
      <c r="J271" s="158">
        <v>11.59</v>
      </c>
    </row>
    <row r="272" spans="1:10" ht="25" x14ac:dyDescent="0.35">
      <c r="A272" s="169" t="s">
        <v>412</v>
      </c>
      <c r="B272" s="155" t="s">
        <v>712</v>
      </c>
      <c r="C272" s="169" t="s">
        <v>12</v>
      </c>
      <c r="D272" s="169" t="s">
        <v>713</v>
      </c>
      <c r="E272" s="261" t="s">
        <v>415</v>
      </c>
      <c r="F272" s="261"/>
      <c r="G272" s="156" t="s">
        <v>16</v>
      </c>
      <c r="H272" s="157">
        <v>7.4999999999999997E-3</v>
      </c>
      <c r="I272" s="158">
        <v>66.25</v>
      </c>
      <c r="J272" s="158">
        <v>0.49</v>
      </c>
    </row>
    <row r="273" spans="1:10" ht="25" customHeight="1" x14ac:dyDescent="0.35">
      <c r="A273" s="168"/>
      <c r="B273" s="168"/>
      <c r="C273" s="168"/>
      <c r="D273" s="168"/>
      <c r="E273" s="168" t="s">
        <v>422</v>
      </c>
      <c r="F273" s="159">
        <v>4.2699999999999996</v>
      </c>
      <c r="G273" s="168" t="s">
        <v>423</v>
      </c>
      <c r="H273" s="159">
        <v>0</v>
      </c>
      <c r="I273" s="168" t="s">
        <v>424</v>
      </c>
      <c r="J273" s="159">
        <v>4.2699999999999996</v>
      </c>
    </row>
    <row r="274" spans="1:10" ht="25.5" thickBot="1" x14ac:dyDescent="0.4">
      <c r="A274" s="168"/>
      <c r="B274" s="168"/>
      <c r="C274" s="168"/>
      <c r="D274" s="168"/>
      <c r="E274" s="168" t="s">
        <v>425</v>
      </c>
      <c r="F274" s="159">
        <v>5.36</v>
      </c>
      <c r="G274" s="168"/>
      <c r="H274" s="271" t="s">
        <v>426</v>
      </c>
      <c r="I274" s="271"/>
      <c r="J274" s="159">
        <v>23.98</v>
      </c>
    </row>
    <row r="275" spans="1:10" ht="15" thickTop="1" x14ac:dyDescent="0.35">
      <c r="A275" s="160"/>
      <c r="B275" s="160"/>
      <c r="C275" s="160"/>
      <c r="D275" s="160"/>
      <c r="E275" s="160"/>
      <c r="F275" s="160"/>
      <c r="G275" s="160"/>
      <c r="H275" s="160"/>
      <c r="I275" s="160"/>
      <c r="J275" s="160"/>
    </row>
    <row r="276" spans="1:10" x14ac:dyDescent="0.35">
      <c r="A276" s="165" t="s">
        <v>1795</v>
      </c>
      <c r="B276" s="173" t="s">
        <v>1</v>
      </c>
      <c r="C276" s="165" t="s">
        <v>2</v>
      </c>
      <c r="D276" s="165" t="s">
        <v>3</v>
      </c>
      <c r="E276" s="270" t="s">
        <v>403</v>
      </c>
      <c r="F276" s="270"/>
      <c r="G276" s="174" t="s">
        <v>4</v>
      </c>
      <c r="H276" s="173" t="s">
        <v>5</v>
      </c>
      <c r="I276" s="173" t="s">
        <v>6</v>
      </c>
      <c r="J276" s="173" t="s">
        <v>7</v>
      </c>
    </row>
    <row r="277" spans="1:10" ht="37.5" customHeight="1" x14ac:dyDescent="0.35">
      <c r="A277" s="166" t="s">
        <v>404</v>
      </c>
      <c r="B277" s="142" t="s">
        <v>234</v>
      </c>
      <c r="C277" s="166" t="s">
        <v>58</v>
      </c>
      <c r="D277" s="166" t="s">
        <v>187</v>
      </c>
      <c r="E277" s="267" t="s">
        <v>738</v>
      </c>
      <c r="F277" s="267"/>
      <c r="G277" s="143" t="s">
        <v>30</v>
      </c>
      <c r="H277" s="150">
        <v>1</v>
      </c>
      <c r="I277" s="144">
        <v>2373.37</v>
      </c>
      <c r="J277" s="144">
        <v>2373.37</v>
      </c>
    </row>
    <row r="278" spans="1:10" ht="37.5" customHeight="1" x14ac:dyDescent="0.35">
      <c r="A278" s="167" t="s">
        <v>406</v>
      </c>
      <c r="B278" s="151" t="s">
        <v>656</v>
      </c>
      <c r="C278" s="167" t="s">
        <v>58</v>
      </c>
      <c r="D278" s="167" t="s">
        <v>657</v>
      </c>
      <c r="E278" s="260" t="s">
        <v>485</v>
      </c>
      <c r="F278" s="260"/>
      <c r="G278" s="152" t="s">
        <v>486</v>
      </c>
      <c r="H278" s="153">
        <v>2.5</v>
      </c>
      <c r="I278" s="154">
        <v>3.64</v>
      </c>
      <c r="J278" s="154">
        <v>9.1</v>
      </c>
    </row>
    <row r="279" spans="1:10" ht="37.5" customHeight="1" x14ac:dyDescent="0.35">
      <c r="A279" s="167" t="s">
        <v>406</v>
      </c>
      <c r="B279" s="151" t="s">
        <v>483</v>
      </c>
      <c r="C279" s="167" t="s">
        <v>58</v>
      </c>
      <c r="D279" s="167" t="s">
        <v>484</v>
      </c>
      <c r="E279" s="260" t="s">
        <v>485</v>
      </c>
      <c r="F279" s="260"/>
      <c r="G279" s="152" t="s">
        <v>486</v>
      </c>
      <c r="H279" s="153">
        <v>2</v>
      </c>
      <c r="I279" s="154">
        <v>3.59</v>
      </c>
      <c r="J279" s="154">
        <v>7.18</v>
      </c>
    </row>
    <row r="280" spans="1:10" ht="37.5" x14ac:dyDescent="0.35">
      <c r="A280" s="167" t="s">
        <v>406</v>
      </c>
      <c r="B280" s="151" t="s">
        <v>487</v>
      </c>
      <c r="C280" s="167" t="s">
        <v>58</v>
      </c>
      <c r="D280" s="167" t="s">
        <v>488</v>
      </c>
      <c r="E280" s="260" t="s">
        <v>485</v>
      </c>
      <c r="F280" s="260"/>
      <c r="G280" s="152" t="s">
        <v>486</v>
      </c>
      <c r="H280" s="153">
        <v>2</v>
      </c>
      <c r="I280" s="154">
        <v>3.75</v>
      </c>
      <c r="J280" s="154">
        <v>7.5</v>
      </c>
    </row>
    <row r="281" spans="1:10" ht="25" customHeight="1" x14ac:dyDescent="0.35">
      <c r="A281" s="169" t="s">
        <v>412</v>
      </c>
      <c r="B281" s="155" t="s">
        <v>744</v>
      </c>
      <c r="C281" s="169" t="s">
        <v>58</v>
      </c>
      <c r="D281" s="169" t="s">
        <v>745</v>
      </c>
      <c r="E281" s="261">
        <v>0</v>
      </c>
      <c r="F281" s="261"/>
      <c r="G281" s="156" t="s">
        <v>30</v>
      </c>
      <c r="H281" s="157">
        <v>2</v>
      </c>
      <c r="I281" s="158">
        <v>178.6</v>
      </c>
      <c r="J281" s="158">
        <v>357.2</v>
      </c>
    </row>
    <row r="282" spans="1:10" x14ac:dyDescent="0.35">
      <c r="A282" s="169" t="s">
        <v>412</v>
      </c>
      <c r="B282" s="155" t="s">
        <v>746</v>
      </c>
      <c r="C282" s="169" t="s">
        <v>58</v>
      </c>
      <c r="D282" s="169" t="s">
        <v>747</v>
      </c>
      <c r="E282" s="261">
        <v>0</v>
      </c>
      <c r="F282" s="261"/>
      <c r="G282" s="156" t="s">
        <v>31</v>
      </c>
      <c r="H282" s="157">
        <v>1.5</v>
      </c>
      <c r="I282" s="158">
        <v>398.49</v>
      </c>
      <c r="J282" s="158">
        <v>597.73</v>
      </c>
    </row>
    <row r="283" spans="1:10" ht="25" x14ac:dyDescent="0.35">
      <c r="A283" s="169" t="s">
        <v>412</v>
      </c>
      <c r="B283" s="155" t="s">
        <v>748</v>
      </c>
      <c r="C283" s="169" t="s">
        <v>58</v>
      </c>
      <c r="D283" s="169" t="s">
        <v>749</v>
      </c>
      <c r="E283" s="261">
        <v>0</v>
      </c>
      <c r="F283" s="261"/>
      <c r="G283" s="156" t="s">
        <v>116</v>
      </c>
      <c r="H283" s="157">
        <v>2.5</v>
      </c>
      <c r="I283" s="158">
        <v>49.49</v>
      </c>
      <c r="J283" s="158">
        <v>123.72</v>
      </c>
    </row>
    <row r="284" spans="1:10" ht="37.5" customHeight="1" x14ac:dyDescent="0.35">
      <c r="A284" s="169" t="s">
        <v>412</v>
      </c>
      <c r="B284" s="155" t="s">
        <v>750</v>
      </c>
      <c r="C284" s="169" t="s">
        <v>58</v>
      </c>
      <c r="D284" s="169" t="s">
        <v>751</v>
      </c>
      <c r="E284" s="261">
        <v>0</v>
      </c>
      <c r="F284" s="261"/>
      <c r="G284" s="156" t="s">
        <v>566</v>
      </c>
      <c r="H284" s="157">
        <v>1.2</v>
      </c>
      <c r="I284" s="158">
        <v>19.61</v>
      </c>
      <c r="J284" s="158">
        <v>23.53</v>
      </c>
    </row>
    <row r="285" spans="1:10" ht="37.5" customHeight="1" x14ac:dyDescent="0.35">
      <c r="A285" s="169" t="s">
        <v>412</v>
      </c>
      <c r="B285" s="155" t="s">
        <v>752</v>
      </c>
      <c r="C285" s="169" t="s">
        <v>58</v>
      </c>
      <c r="D285" s="169" t="s">
        <v>753</v>
      </c>
      <c r="E285" s="261">
        <v>0</v>
      </c>
      <c r="F285" s="261"/>
      <c r="G285" s="156" t="s">
        <v>116</v>
      </c>
      <c r="H285" s="157">
        <v>3.7</v>
      </c>
      <c r="I285" s="158">
        <v>30.18</v>
      </c>
      <c r="J285" s="158">
        <v>111.66</v>
      </c>
    </row>
    <row r="286" spans="1:10" ht="37.5" customHeight="1" x14ac:dyDescent="0.35">
      <c r="A286" s="169" t="s">
        <v>412</v>
      </c>
      <c r="B286" s="155" t="s">
        <v>754</v>
      </c>
      <c r="C286" s="169" t="s">
        <v>58</v>
      </c>
      <c r="D286" s="169" t="s">
        <v>755</v>
      </c>
      <c r="E286" s="261">
        <v>0</v>
      </c>
      <c r="F286" s="261"/>
      <c r="G286" s="156" t="s">
        <v>30</v>
      </c>
      <c r="H286" s="157">
        <v>2</v>
      </c>
      <c r="I286" s="158">
        <v>106.61</v>
      </c>
      <c r="J286" s="158">
        <v>213.22</v>
      </c>
    </row>
    <row r="287" spans="1:10" ht="25" x14ac:dyDescent="0.35">
      <c r="A287" s="169" t="s">
        <v>412</v>
      </c>
      <c r="B287" s="155" t="s">
        <v>756</v>
      </c>
      <c r="C287" s="169" t="s">
        <v>58</v>
      </c>
      <c r="D287" s="169" t="s">
        <v>757</v>
      </c>
      <c r="E287" s="261">
        <v>0</v>
      </c>
      <c r="F287" s="261"/>
      <c r="G287" s="156" t="s">
        <v>30</v>
      </c>
      <c r="H287" s="157">
        <v>2</v>
      </c>
      <c r="I287" s="158">
        <v>186.45</v>
      </c>
      <c r="J287" s="158">
        <v>372.9</v>
      </c>
    </row>
    <row r="288" spans="1:10" ht="25" x14ac:dyDescent="0.35">
      <c r="A288" s="169" t="s">
        <v>412</v>
      </c>
      <c r="B288" s="155" t="s">
        <v>758</v>
      </c>
      <c r="C288" s="169" t="s">
        <v>12</v>
      </c>
      <c r="D288" s="169" t="s">
        <v>759</v>
      </c>
      <c r="E288" s="261" t="s">
        <v>415</v>
      </c>
      <c r="F288" s="261"/>
      <c r="G288" s="156" t="s">
        <v>16</v>
      </c>
      <c r="H288" s="157">
        <v>2</v>
      </c>
      <c r="I288" s="158">
        <v>231.33</v>
      </c>
      <c r="J288" s="158">
        <v>462.66</v>
      </c>
    </row>
    <row r="289" spans="1:10" ht="37.5" customHeight="1" x14ac:dyDescent="0.35">
      <c r="A289" s="169" t="s">
        <v>412</v>
      </c>
      <c r="B289" s="155" t="s">
        <v>660</v>
      </c>
      <c r="C289" s="169" t="s">
        <v>12</v>
      </c>
      <c r="D289" s="169" t="s">
        <v>661</v>
      </c>
      <c r="E289" s="261" t="s">
        <v>491</v>
      </c>
      <c r="F289" s="261"/>
      <c r="G289" s="156" t="s">
        <v>409</v>
      </c>
      <c r="H289" s="157">
        <v>2.5</v>
      </c>
      <c r="I289" s="158">
        <v>14.62</v>
      </c>
      <c r="J289" s="158">
        <v>36.549999999999997</v>
      </c>
    </row>
    <row r="290" spans="1:10" ht="37.5" customHeight="1" x14ac:dyDescent="0.35">
      <c r="A290" s="169" t="s">
        <v>412</v>
      </c>
      <c r="B290" s="155" t="s">
        <v>489</v>
      </c>
      <c r="C290" s="169" t="s">
        <v>12</v>
      </c>
      <c r="D290" s="169" t="s">
        <v>490</v>
      </c>
      <c r="E290" s="261" t="s">
        <v>491</v>
      </c>
      <c r="F290" s="261"/>
      <c r="G290" s="156" t="s">
        <v>409</v>
      </c>
      <c r="H290" s="157">
        <v>2</v>
      </c>
      <c r="I290" s="158">
        <v>14.62</v>
      </c>
      <c r="J290" s="158">
        <v>29.24</v>
      </c>
    </row>
    <row r="291" spans="1:10" ht="37.5" customHeight="1" x14ac:dyDescent="0.35">
      <c r="A291" s="169" t="s">
        <v>412</v>
      </c>
      <c r="B291" s="155" t="s">
        <v>492</v>
      </c>
      <c r="C291" s="169" t="s">
        <v>12</v>
      </c>
      <c r="D291" s="169" t="s">
        <v>493</v>
      </c>
      <c r="E291" s="261" t="s">
        <v>491</v>
      </c>
      <c r="F291" s="261"/>
      <c r="G291" s="156" t="s">
        <v>409</v>
      </c>
      <c r="H291" s="157">
        <v>2</v>
      </c>
      <c r="I291" s="158">
        <v>10.59</v>
      </c>
      <c r="J291" s="158">
        <v>21.18</v>
      </c>
    </row>
    <row r="292" spans="1:10" ht="37.5" customHeight="1" x14ac:dyDescent="0.35">
      <c r="A292" s="168"/>
      <c r="B292" s="168"/>
      <c r="C292" s="168"/>
      <c r="D292" s="168"/>
      <c r="E292" s="168" t="s">
        <v>422</v>
      </c>
      <c r="F292" s="159">
        <v>86.97</v>
      </c>
      <c r="G292" s="168" t="s">
        <v>423</v>
      </c>
      <c r="H292" s="159">
        <v>0</v>
      </c>
      <c r="I292" s="168" t="s">
        <v>424</v>
      </c>
      <c r="J292" s="159">
        <v>86.97</v>
      </c>
    </row>
    <row r="293" spans="1:10" ht="37.5" customHeight="1" thickBot="1" x14ac:dyDescent="0.4">
      <c r="A293" s="168"/>
      <c r="B293" s="168"/>
      <c r="C293" s="168"/>
      <c r="D293" s="168"/>
      <c r="E293" s="168" t="s">
        <v>425</v>
      </c>
      <c r="F293" s="159">
        <v>684</v>
      </c>
      <c r="G293" s="168"/>
      <c r="H293" s="271" t="s">
        <v>426</v>
      </c>
      <c r="I293" s="271"/>
      <c r="J293" s="159">
        <v>3057.37</v>
      </c>
    </row>
    <row r="294" spans="1:10" ht="15" thickTop="1" x14ac:dyDescent="0.35">
      <c r="A294" s="160"/>
      <c r="B294" s="160"/>
      <c r="C294" s="160"/>
      <c r="D294" s="160"/>
      <c r="E294" s="160"/>
      <c r="F294" s="160"/>
      <c r="G294" s="160"/>
      <c r="H294" s="160"/>
      <c r="I294" s="160"/>
      <c r="J294" s="160"/>
    </row>
    <row r="295" spans="1:10" x14ac:dyDescent="0.35">
      <c r="A295" s="165" t="s">
        <v>1967</v>
      </c>
      <c r="B295" s="173" t="s">
        <v>1</v>
      </c>
      <c r="C295" s="165" t="s">
        <v>2</v>
      </c>
      <c r="D295" s="165" t="s">
        <v>3</v>
      </c>
      <c r="E295" s="270" t="s">
        <v>403</v>
      </c>
      <c r="F295" s="270"/>
      <c r="G295" s="174" t="s">
        <v>4</v>
      </c>
      <c r="H295" s="173" t="s">
        <v>5</v>
      </c>
      <c r="I295" s="173" t="s">
        <v>6</v>
      </c>
      <c r="J295" s="173" t="s">
        <v>7</v>
      </c>
    </row>
    <row r="296" spans="1:10" ht="25" x14ac:dyDescent="0.35">
      <c r="A296" s="166" t="s">
        <v>404</v>
      </c>
      <c r="B296" s="142" t="s">
        <v>1792</v>
      </c>
      <c r="C296" s="166" t="s">
        <v>58</v>
      </c>
      <c r="D296" s="166" t="s">
        <v>1793</v>
      </c>
      <c r="E296" s="267" t="s">
        <v>496</v>
      </c>
      <c r="F296" s="267"/>
      <c r="G296" s="143" t="s">
        <v>31</v>
      </c>
      <c r="H296" s="150">
        <v>1</v>
      </c>
      <c r="I296" s="144">
        <v>435.28</v>
      </c>
      <c r="J296" s="144">
        <v>435.28</v>
      </c>
    </row>
    <row r="297" spans="1:10" ht="25" customHeight="1" x14ac:dyDescent="0.35">
      <c r="A297" s="167" t="s">
        <v>406</v>
      </c>
      <c r="B297" s="151" t="s">
        <v>487</v>
      </c>
      <c r="C297" s="167" t="s">
        <v>58</v>
      </c>
      <c r="D297" s="167" t="s">
        <v>488</v>
      </c>
      <c r="E297" s="260" t="s">
        <v>485</v>
      </c>
      <c r="F297" s="260"/>
      <c r="G297" s="152" t="s">
        <v>486</v>
      </c>
      <c r="H297" s="153">
        <v>1.1399999999999999</v>
      </c>
      <c r="I297" s="154">
        <v>3.75</v>
      </c>
      <c r="J297" s="154">
        <v>4.2699999999999996</v>
      </c>
    </row>
    <row r="298" spans="1:10" ht="37.5" customHeight="1" x14ac:dyDescent="0.35">
      <c r="A298" s="167" t="s">
        <v>406</v>
      </c>
      <c r="B298" s="151" t="s">
        <v>483</v>
      </c>
      <c r="C298" s="167" t="s">
        <v>58</v>
      </c>
      <c r="D298" s="167" t="s">
        <v>484</v>
      </c>
      <c r="E298" s="260" t="s">
        <v>485</v>
      </c>
      <c r="F298" s="260"/>
      <c r="G298" s="152" t="s">
        <v>486</v>
      </c>
      <c r="H298" s="153">
        <v>0.65</v>
      </c>
      <c r="I298" s="154">
        <v>3.59</v>
      </c>
      <c r="J298" s="154">
        <v>2.33</v>
      </c>
    </row>
    <row r="299" spans="1:10" ht="37.5" customHeight="1" x14ac:dyDescent="0.35">
      <c r="A299" s="169" t="s">
        <v>412</v>
      </c>
      <c r="B299" s="155" t="s">
        <v>746</v>
      </c>
      <c r="C299" s="169" t="s">
        <v>58</v>
      </c>
      <c r="D299" s="169" t="s">
        <v>747</v>
      </c>
      <c r="E299" s="261">
        <v>0</v>
      </c>
      <c r="F299" s="261"/>
      <c r="G299" s="156" t="s">
        <v>31</v>
      </c>
      <c r="H299" s="157">
        <v>1</v>
      </c>
      <c r="I299" s="158">
        <v>398.49</v>
      </c>
      <c r="J299" s="158">
        <v>398.49</v>
      </c>
    </row>
    <row r="300" spans="1:10" ht="37.5" customHeight="1" x14ac:dyDescent="0.35">
      <c r="A300" s="169" t="s">
        <v>412</v>
      </c>
      <c r="B300" s="155" t="s">
        <v>2041</v>
      </c>
      <c r="C300" s="169" t="s">
        <v>58</v>
      </c>
      <c r="D300" s="169" t="s">
        <v>2042</v>
      </c>
      <c r="E300" s="261">
        <v>0</v>
      </c>
      <c r="F300" s="261"/>
      <c r="G300" s="156" t="s">
        <v>116</v>
      </c>
      <c r="H300" s="157">
        <v>0.6</v>
      </c>
      <c r="I300" s="158">
        <v>14.37</v>
      </c>
      <c r="J300" s="158">
        <v>8.6199999999999992</v>
      </c>
    </row>
    <row r="301" spans="1:10" x14ac:dyDescent="0.35">
      <c r="A301" s="169" t="s">
        <v>412</v>
      </c>
      <c r="B301" s="155" t="s">
        <v>489</v>
      </c>
      <c r="C301" s="169" t="s">
        <v>12</v>
      </c>
      <c r="D301" s="169" t="s">
        <v>490</v>
      </c>
      <c r="E301" s="261" t="s">
        <v>491</v>
      </c>
      <c r="F301" s="261"/>
      <c r="G301" s="156" t="s">
        <v>409</v>
      </c>
      <c r="H301" s="157">
        <v>0.65</v>
      </c>
      <c r="I301" s="158">
        <v>14.62</v>
      </c>
      <c r="J301" s="158">
        <v>9.5</v>
      </c>
    </row>
    <row r="302" spans="1:10" x14ac:dyDescent="0.35">
      <c r="A302" s="169" t="s">
        <v>412</v>
      </c>
      <c r="B302" s="155" t="s">
        <v>492</v>
      </c>
      <c r="C302" s="169" t="s">
        <v>12</v>
      </c>
      <c r="D302" s="169" t="s">
        <v>493</v>
      </c>
      <c r="E302" s="261" t="s">
        <v>491</v>
      </c>
      <c r="F302" s="261"/>
      <c r="G302" s="156" t="s">
        <v>409</v>
      </c>
      <c r="H302" s="157">
        <v>1.1399999999999999</v>
      </c>
      <c r="I302" s="158">
        <v>10.59</v>
      </c>
      <c r="J302" s="158">
        <v>12.07</v>
      </c>
    </row>
    <row r="303" spans="1:10" ht="25" x14ac:dyDescent="0.35">
      <c r="A303" s="168"/>
      <c r="B303" s="168"/>
      <c r="C303" s="168"/>
      <c r="D303" s="168"/>
      <c r="E303" s="168" t="s">
        <v>422</v>
      </c>
      <c r="F303" s="159">
        <v>21.57</v>
      </c>
      <c r="G303" s="168" t="s">
        <v>423</v>
      </c>
      <c r="H303" s="159">
        <v>0</v>
      </c>
      <c r="I303" s="168" t="s">
        <v>424</v>
      </c>
      <c r="J303" s="159">
        <v>21.57</v>
      </c>
    </row>
    <row r="304" spans="1:10" ht="25.5" thickBot="1" x14ac:dyDescent="0.4">
      <c r="A304" s="168"/>
      <c r="B304" s="168"/>
      <c r="C304" s="168"/>
      <c r="D304" s="168"/>
      <c r="E304" s="168" t="s">
        <v>425</v>
      </c>
      <c r="F304" s="159">
        <v>125.44</v>
      </c>
      <c r="G304" s="168"/>
      <c r="H304" s="271" t="s">
        <v>426</v>
      </c>
      <c r="I304" s="271"/>
      <c r="J304" s="159">
        <v>560.72</v>
      </c>
    </row>
    <row r="305" spans="1:10" ht="37.5" customHeight="1" thickTop="1" x14ac:dyDescent="0.35">
      <c r="A305" s="160"/>
      <c r="B305" s="160"/>
      <c r="C305" s="160"/>
      <c r="D305" s="160"/>
      <c r="E305" s="160"/>
      <c r="F305" s="160"/>
      <c r="G305" s="160"/>
      <c r="H305" s="160"/>
      <c r="I305" s="160"/>
      <c r="J305" s="160"/>
    </row>
    <row r="306" spans="1:10" ht="37.5" customHeight="1" x14ac:dyDescent="0.35">
      <c r="A306" s="165" t="s">
        <v>1968</v>
      </c>
      <c r="B306" s="173" t="s">
        <v>1</v>
      </c>
      <c r="C306" s="165" t="s">
        <v>2</v>
      </c>
      <c r="D306" s="165" t="s">
        <v>3</v>
      </c>
      <c r="E306" s="270" t="s">
        <v>403</v>
      </c>
      <c r="F306" s="270"/>
      <c r="G306" s="174" t="s">
        <v>4</v>
      </c>
      <c r="H306" s="173" t="s">
        <v>5</v>
      </c>
      <c r="I306" s="173" t="s">
        <v>6</v>
      </c>
      <c r="J306" s="173" t="s">
        <v>7</v>
      </c>
    </row>
    <row r="307" spans="1:10" ht="37.5" customHeight="1" x14ac:dyDescent="0.35">
      <c r="A307" s="166" t="s">
        <v>404</v>
      </c>
      <c r="B307" s="142" t="s">
        <v>1969</v>
      </c>
      <c r="C307" s="166" t="s">
        <v>17</v>
      </c>
      <c r="D307" s="166" t="s">
        <v>1907</v>
      </c>
      <c r="E307" s="267" t="s">
        <v>405</v>
      </c>
      <c r="F307" s="267"/>
      <c r="G307" s="143" t="s">
        <v>16</v>
      </c>
      <c r="H307" s="150">
        <v>1</v>
      </c>
      <c r="I307" s="144">
        <v>745.35</v>
      </c>
      <c r="J307" s="144">
        <v>745.35</v>
      </c>
    </row>
    <row r="308" spans="1:10" ht="37.5" x14ac:dyDescent="0.35">
      <c r="A308" s="167" t="s">
        <v>406</v>
      </c>
      <c r="B308" s="151" t="s">
        <v>480</v>
      </c>
      <c r="C308" s="167" t="s">
        <v>17</v>
      </c>
      <c r="D308" s="167" t="s">
        <v>481</v>
      </c>
      <c r="E308" s="260" t="s">
        <v>405</v>
      </c>
      <c r="F308" s="260"/>
      <c r="G308" s="152" t="s">
        <v>409</v>
      </c>
      <c r="H308" s="153">
        <v>3.5</v>
      </c>
      <c r="I308" s="154">
        <v>21.97</v>
      </c>
      <c r="J308" s="154">
        <v>76.89</v>
      </c>
    </row>
    <row r="309" spans="1:10" ht="37.5" x14ac:dyDescent="0.35">
      <c r="A309" s="167" t="s">
        <v>406</v>
      </c>
      <c r="B309" s="151" t="s">
        <v>670</v>
      </c>
      <c r="C309" s="167" t="s">
        <v>17</v>
      </c>
      <c r="D309" s="167" t="s">
        <v>547</v>
      </c>
      <c r="E309" s="260" t="s">
        <v>405</v>
      </c>
      <c r="F309" s="260"/>
      <c r="G309" s="152" t="s">
        <v>409</v>
      </c>
      <c r="H309" s="153">
        <v>3.5</v>
      </c>
      <c r="I309" s="154">
        <v>17.510000000000002</v>
      </c>
      <c r="J309" s="154">
        <v>61.28</v>
      </c>
    </row>
    <row r="310" spans="1:10" ht="37.5" customHeight="1" x14ac:dyDescent="0.35">
      <c r="A310" s="169" t="s">
        <v>412</v>
      </c>
      <c r="B310" s="155" t="s">
        <v>2043</v>
      </c>
      <c r="C310" s="169" t="s">
        <v>17</v>
      </c>
      <c r="D310" s="169" t="s">
        <v>2044</v>
      </c>
      <c r="E310" s="261" t="s">
        <v>415</v>
      </c>
      <c r="F310" s="261"/>
      <c r="G310" s="156" t="s">
        <v>16</v>
      </c>
      <c r="H310" s="157">
        <v>1</v>
      </c>
      <c r="I310" s="158">
        <v>60.38</v>
      </c>
      <c r="J310" s="158">
        <v>60.38</v>
      </c>
    </row>
    <row r="311" spans="1:10" ht="37.5" customHeight="1" x14ac:dyDescent="0.35">
      <c r="A311" s="169" t="s">
        <v>412</v>
      </c>
      <c r="B311" s="155" t="s">
        <v>685</v>
      </c>
      <c r="C311" s="169" t="s">
        <v>17</v>
      </c>
      <c r="D311" s="169" t="s">
        <v>686</v>
      </c>
      <c r="E311" s="261" t="s">
        <v>415</v>
      </c>
      <c r="F311" s="261"/>
      <c r="G311" s="156" t="s">
        <v>43</v>
      </c>
      <c r="H311" s="157">
        <v>2.5</v>
      </c>
      <c r="I311" s="158">
        <v>0.4</v>
      </c>
      <c r="J311" s="158">
        <v>1</v>
      </c>
    </row>
    <row r="312" spans="1:10" ht="37.5" customHeight="1" x14ac:dyDescent="0.35">
      <c r="A312" s="169" t="s">
        <v>412</v>
      </c>
      <c r="B312" s="155" t="s">
        <v>2045</v>
      </c>
      <c r="C312" s="169" t="s">
        <v>17</v>
      </c>
      <c r="D312" s="169" t="s">
        <v>2046</v>
      </c>
      <c r="E312" s="261" t="s">
        <v>415</v>
      </c>
      <c r="F312" s="261"/>
      <c r="G312" s="156" t="s">
        <v>16</v>
      </c>
      <c r="H312" s="157">
        <v>1</v>
      </c>
      <c r="I312" s="158">
        <v>339.9</v>
      </c>
      <c r="J312" s="158">
        <v>339.9</v>
      </c>
    </row>
    <row r="313" spans="1:10" ht="37.5" customHeight="1" x14ac:dyDescent="0.35">
      <c r="A313" s="169" t="s">
        <v>412</v>
      </c>
      <c r="B313" s="155" t="s">
        <v>2047</v>
      </c>
      <c r="C313" s="169" t="s">
        <v>17</v>
      </c>
      <c r="D313" s="169" t="s">
        <v>2048</v>
      </c>
      <c r="E313" s="261" t="s">
        <v>415</v>
      </c>
      <c r="F313" s="261"/>
      <c r="G313" s="156" t="s">
        <v>16</v>
      </c>
      <c r="H313" s="157">
        <v>1</v>
      </c>
      <c r="I313" s="158">
        <v>172</v>
      </c>
      <c r="J313" s="158">
        <v>172</v>
      </c>
    </row>
    <row r="314" spans="1:10" ht="37.5" customHeight="1" x14ac:dyDescent="0.35">
      <c r="A314" s="169" t="s">
        <v>412</v>
      </c>
      <c r="B314" s="155" t="s">
        <v>2049</v>
      </c>
      <c r="C314" s="169" t="s">
        <v>17</v>
      </c>
      <c r="D314" s="169" t="s">
        <v>2050</v>
      </c>
      <c r="E314" s="261" t="s">
        <v>415</v>
      </c>
      <c r="F314" s="261"/>
      <c r="G314" s="156" t="s">
        <v>16</v>
      </c>
      <c r="H314" s="157">
        <v>1</v>
      </c>
      <c r="I314" s="158">
        <v>33.9</v>
      </c>
      <c r="J314" s="158">
        <v>33.9</v>
      </c>
    </row>
    <row r="315" spans="1:10" ht="25" x14ac:dyDescent="0.35">
      <c r="A315" s="168"/>
      <c r="B315" s="168"/>
      <c r="C315" s="168"/>
      <c r="D315" s="168"/>
      <c r="E315" s="168" t="s">
        <v>422</v>
      </c>
      <c r="F315" s="159">
        <v>97.09</v>
      </c>
      <c r="G315" s="168" t="s">
        <v>423</v>
      </c>
      <c r="H315" s="159">
        <v>0</v>
      </c>
      <c r="I315" s="168" t="s">
        <v>424</v>
      </c>
      <c r="J315" s="159">
        <v>97.09</v>
      </c>
    </row>
    <row r="316" spans="1:10" ht="25.5" thickBot="1" x14ac:dyDescent="0.4">
      <c r="A316" s="168"/>
      <c r="B316" s="168"/>
      <c r="C316" s="168"/>
      <c r="D316" s="168"/>
      <c r="E316" s="168" t="s">
        <v>425</v>
      </c>
      <c r="F316" s="159">
        <v>214.8</v>
      </c>
      <c r="G316" s="168"/>
      <c r="H316" s="271" t="s">
        <v>426</v>
      </c>
      <c r="I316" s="271"/>
      <c r="J316" s="159">
        <v>960.15</v>
      </c>
    </row>
    <row r="317" spans="1:10" ht="15" thickTop="1" x14ac:dyDescent="0.35">
      <c r="A317" s="160"/>
      <c r="B317" s="160"/>
      <c r="C317" s="160"/>
      <c r="D317" s="160"/>
      <c r="E317" s="160"/>
      <c r="F317" s="160"/>
      <c r="G317" s="160"/>
      <c r="H317" s="160"/>
      <c r="I317" s="160"/>
      <c r="J317" s="160"/>
    </row>
    <row r="318" spans="1:10" ht="37.5" customHeight="1" x14ac:dyDescent="0.35">
      <c r="A318" s="165" t="s">
        <v>1713</v>
      </c>
      <c r="B318" s="173" t="s">
        <v>1</v>
      </c>
      <c r="C318" s="165" t="s">
        <v>2</v>
      </c>
      <c r="D318" s="165" t="s">
        <v>3</v>
      </c>
      <c r="E318" s="270" t="s">
        <v>403</v>
      </c>
      <c r="F318" s="270"/>
      <c r="G318" s="174" t="s">
        <v>4</v>
      </c>
      <c r="H318" s="173" t="s">
        <v>5</v>
      </c>
      <c r="I318" s="173" t="s">
        <v>6</v>
      </c>
      <c r="J318" s="173" t="s">
        <v>7</v>
      </c>
    </row>
    <row r="319" spans="1:10" ht="37.5" customHeight="1" x14ac:dyDescent="0.35">
      <c r="A319" s="166" t="s">
        <v>404</v>
      </c>
      <c r="B319" s="142" t="s">
        <v>145</v>
      </c>
      <c r="C319" s="166" t="s">
        <v>12</v>
      </c>
      <c r="D319" s="166" t="s">
        <v>146</v>
      </c>
      <c r="E319" s="267" t="s">
        <v>764</v>
      </c>
      <c r="F319" s="267"/>
      <c r="G319" s="143" t="s">
        <v>16</v>
      </c>
      <c r="H319" s="150">
        <v>1</v>
      </c>
      <c r="I319" s="144">
        <v>1464.52</v>
      </c>
      <c r="J319" s="144">
        <v>1464.52</v>
      </c>
    </row>
    <row r="320" spans="1:10" ht="37.5" customHeight="1" x14ac:dyDescent="0.35">
      <c r="A320" s="167" t="s">
        <v>406</v>
      </c>
      <c r="B320" s="151" t="s">
        <v>769</v>
      </c>
      <c r="C320" s="167" t="s">
        <v>12</v>
      </c>
      <c r="D320" s="167" t="s">
        <v>770</v>
      </c>
      <c r="E320" s="260" t="s">
        <v>764</v>
      </c>
      <c r="F320" s="260"/>
      <c r="G320" s="152" t="s">
        <v>16</v>
      </c>
      <c r="H320" s="153">
        <v>1</v>
      </c>
      <c r="I320" s="154">
        <v>229.13</v>
      </c>
      <c r="J320" s="154">
        <v>229.13</v>
      </c>
    </row>
    <row r="321" spans="1:10" ht="37.5" customHeight="1" x14ac:dyDescent="0.35">
      <c r="A321" s="167" t="s">
        <v>406</v>
      </c>
      <c r="B321" s="151" t="s">
        <v>771</v>
      </c>
      <c r="C321" s="167" t="s">
        <v>12</v>
      </c>
      <c r="D321" s="167" t="s">
        <v>772</v>
      </c>
      <c r="E321" s="260" t="s">
        <v>764</v>
      </c>
      <c r="F321" s="260"/>
      <c r="G321" s="152" t="s">
        <v>16</v>
      </c>
      <c r="H321" s="153">
        <v>1</v>
      </c>
      <c r="I321" s="154">
        <v>1094.3499999999999</v>
      </c>
      <c r="J321" s="154">
        <v>1094.3499999999999</v>
      </c>
    </row>
    <row r="322" spans="1:10" ht="50" x14ac:dyDescent="0.35">
      <c r="A322" s="167" t="s">
        <v>406</v>
      </c>
      <c r="B322" s="151" t="s">
        <v>773</v>
      </c>
      <c r="C322" s="167" t="s">
        <v>12</v>
      </c>
      <c r="D322" s="167" t="s">
        <v>774</v>
      </c>
      <c r="E322" s="260" t="s">
        <v>764</v>
      </c>
      <c r="F322" s="260"/>
      <c r="G322" s="152" t="s">
        <v>16</v>
      </c>
      <c r="H322" s="153">
        <v>1</v>
      </c>
      <c r="I322" s="154">
        <v>92.44</v>
      </c>
      <c r="J322" s="154">
        <v>92.44</v>
      </c>
    </row>
    <row r="323" spans="1:10" ht="37.5" x14ac:dyDescent="0.35">
      <c r="A323" s="167" t="s">
        <v>406</v>
      </c>
      <c r="B323" s="151" t="s">
        <v>775</v>
      </c>
      <c r="C323" s="167" t="s">
        <v>12</v>
      </c>
      <c r="D323" s="167" t="s">
        <v>776</v>
      </c>
      <c r="E323" s="260" t="s">
        <v>764</v>
      </c>
      <c r="F323" s="260"/>
      <c r="G323" s="152" t="s">
        <v>43</v>
      </c>
      <c r="H323" s="153">
        <v>10</v>
      </c>
      <c r="I323" s="154">
        <v>4.8600000000000003</v>
      </c>
      <c r="J323" s="154">
        <v>48.6</v>
      </c>
    </row>
    <row r="324" spans="1:10" ht="25" x14ac:dyDescent="0.35">
      <c r="A324" s="168"/>
      <c r="B324" s="168"/>
      <c r="C324" s="168"/>
      <c r="D324" s="168"/>
      <c r="E324" s="168" t="s">
        <v>422</v>
      </c>
      <c r="F324" s="159">
        <v>166.96</v>
      </c>
      <c r="G324" s="168" t="s">
        <v>423</v>
      </c>
      <c r="H324" s="159">
        <v>0</v>
      </c>
      <c r="I324" s="168" t="s">
        <v>424</v>
      </c>
      <c r="J324" s="159">
        <v>166.96</v>
      </c>
    </row>
    <row r="325" spans="1:10" ht="25.5" thickBot="1" x14ac:dyDescent="0.4">
      <c r="A325" s="168"/>
      <c r="B325" s="168"/>
      <c r="C325" s="168"/>
      <c r="D325" s="168"/>
      <c r="E325" s="168" t="s">
        <v>425</v>
      </c>
      <c r="F325" s="159">
        <v>422.07</v>
      </c>
      <c r="G325" s="168"/>
      <c r="H325" s="271" t="s">
        <v>426</v>
      </c>
      <c r="I325" s="271"/>
      <c r="J325" s="159">
        <v>1886.59</v>
      </c>
    </row>
    <row r="326" spans="1:10" ht="25" customHeight="1" thickTop="1" x14ac:dyDescent="0.35">
      <c r="A326" s="160"/>
      <c r="B326" s="160"/>
      <c r="C326" s="160"/>
      <c r="D326" s="160"/>
      <c r="E326" s="160"/>
      <c r="F326" s="160"/>
      <c r="G326" s="160"/>
      <c r="H326" s="160"/>
      <c r="I326" s="160"/>
      <c r="J326" s="160"/>
    </row>
    <row r="327" spans="1:10" ht="37.5" customHeight="1" x14ac:dyDescent="0.35">
      <c r="A327" s="165" t="s">
        <v>1714</v>
      </c>
      <c r="B327" s="173" t="s">
        <v>1</v>
      </c>
      <c r="C327" s="165" t="s">
        <v>2</v>
      </c>
      <c r="D327" s="165" t="s">
        <v>3</v>
      </c>
      <c r="E327" s="270" t="s">
        <v>403</v>
      </c>
      <c r="F327" s="270"/>
      <c r="G327" s="174" t="s">
        <v>4</v>
      </c>
      <c r="H327" s="173" t="s">
        <v>5</v>
      </c>
      <c r="I327" s="173" t="s">
        <v>6</v>
      </c>
      <c r="J327" s="173" t="s">
        <v>7</v>
      </c>
    </row>
    <row r="328" spans="1:10" ht="37.5" customHeight="1" x14ac:dyDescent="0.35">
      <c r="A328" s="166" t="s">
        <v>404</v>
      </c>
      <c r="B328" s="142" t="s">
        <v>235</v>
      </c>
      <c r="C328" s="166" t="s">
        <v>12</v>
      </c>
      <c r="D328" s="166" t="s">
        <v>236</v>
      </c>
      <c r="E328" s="267" t="s">
        <v>764</v>
      </c>
      <c r="F328" s="267"/>
      <c r="G328" s="143" t="s">
        <v>31</v>
      </c>
      <c r="H328" s="150">
        <v>1</v>
      </c>
      <c r="I328" s="144">
        <v>789.18</v>
      </c>
      <c r="J328" s="144">
        <v>789.18</v>
      </c>
    </row>
    <row r="329" spans="1:10" ht="37.5" x14ac:dyDescent="0.35">
      <c r="A329" s="167" t="s">
        <v>406</v>
      </c>
      <c r="B329" s="151" t="s">
        <v>765</v>
      </c>
      <c r="C329" s="167" t="s">
        <v>12</v>
      </c>
      <c r="D329" s="167" t="s">
        <v>766</v>
      </c>
      <c r="E329" s="260" t="s">
        <v>477</v>
      </c>
      <c r="F329" s="260"/>
      <c r="G329" s="152" t="s">
        <v>36</v>
      </c>
      <c r="H329" s="153">
        <v>2.1000000000000001E-2</v>
      </c>
      <c r="I329" s="154">
        <v>774.01</v>
      </c>
      <c r="J329" s="154">
        <v>16.25</v>
      </c>
    </row>
    <row r="330" spans="1:10" ht="37.5" x14ac:dyDescent="0.35">
      <c r="A330" s="167" t="s">
        <v>406</v>
      </c>
      <c r="B330" s="151" t="s">
        <v>476</v>
      </c>
      <c r="C330" s="167" t="s">
        <v>12</v>
      </c>
      <c r="D330" s="167" t="s">
        <v>411</v>
      </c>
      <c r="E330" s="260" t="s">
        <v>477</v>
      </c>
      <c r="F330" s="260"/>
      <c r="G330" s="152" t="s">
        <v>409</v>
      </c>
      <c r="H330" s="153">
        <v>2.2909999999999999</v>
      </c>
      <c r="I330" s="154">
        <v>17.09</v>
      </c>
      <c r="J330" s="154">
        <v>39.15</v>
      </c>
    </row>
    <row r="331" spans="1:10" ht="37.5" x14ac:dyDescent="0.35">
      <c r="A331" s="167" t="s">
        <v>406</v>
      </c>
      <c r="B331" s="151" t="s">
        <v>665</v>
      </c>
      <c r="C331" s="167" t="s">
        <v>12</v>
      </c>
      <c r="D331" s="167" t="s">
        <v>495</v>
      </c>
      <c r="E331" s="260" t="s">
        <v>477</v>
      </c>
      <c r="F331" s="260"/>
      <c r="G331" s="152" t="s">
        <v>409</v>
      </c>
      <c r="H331" s="153">
        <v>4.5810000000000004</v>
      </c>
      <c r="I331" s="154">
        <v>21.31</v>
      </c>
      <c r="J331" s="154">
        <v>97.62</v>
      </c>
    </row>
    <row r="332" spans="1:10" ht="25" x14ac:dyDescent="0.35">
      <c r="A332" s="169" t="s">
        <v>412</v>
      </c>
      <c r="B332" s="155" t="s">
        <v>767</v>
      </c>
      <c r="C332" s="169" t="s">
        <v>12</v>
      </c>
      <c r="D332" s="169" t="s">
        <v>768</v>
      </c>
      <c r="E332" s="261" t="s">
        <v>415</v>
      </c>
      <c r="F332" s="261"/>
      <c r="G332" s="156" t="s">
        <v>16</v>
      </c>
      <c r="H332" s="157">
        <v>2.778</v>
      </c>
      <c r="I332" s="158">
        <v>229</v>
      </c>
      <c r="J332" s="158">
        <v>636.16</v>
      </c>
    </row>
    <row r="333" spans="1:10" ht="25" x14ac:dyDescent="0.35">
      <c r="A333" s="168"/>
      <c r="B333" s="168"/>
      <c r="C333" s="168"/>
      <c r="D333" s="168"/>
      <c r="E333" s="168" t="s">
        <v>422</v>
      </c>
      <c r="F333" s="159">
        <v>94.71</v>
      </c>
      <c r="G333" s="168" t="s">
        <v>423</v>
      </c>
      <c r="H333" s="159">
        <v>0</v>
      </c>
      <c r="I333" s="168" t="s">
        <v>424</v>
      </c>
      <c r="J333" s="159">
        <v>94.71</v>
      </c>
    </row>
    <row r="334" spans="1:10" ht="37.5" customHeight="1" thickBot="1" x14ac:dyDescent="0.4">
      <c r="A334" s="168"/>
      <c r="B334" s="168"/>
      <c r="C334" s="168"/>
      <c r="D334" s="168"/>
      <c r="E334" s="168" t="s">
        <v>425</v>
      </c>
      <c r="F334" s="159">
        <v>227.44</v>
      </c>
      <c r="G334" s="168"/>
      <c r="H334" s="271" t="s">
        <v>426</v>
      </c>
      <c r="I334" s="271"/>
      <c r="J334" s="159">
        <v>1016.62</v>
      </c>
    </row>
    <row r="335" spans="1:10" ht="37.5" customHeight="1" thickTop="1" x14ac:dyDescent="0.35">
      <c r="A335" s="160"/>
      <c r="B335" s="160"/>
      <c r="C335" s="160"/>
      <c r="D335" s="160"/>
      <c r="E335" s="160"/>
      <c r="F335" s="160"/>
      <c r="G335" s="160"/>
      <c r="H335" s="160"/>
      <c r="I335" s="160"/>
      <c r="J335" s="160"/>
    </row>
    <row r="336" spans="1:10" ht="37.5" customHeight="1" x14ac:dyDescent="0.35">
      <c r="A336" s="165" t="s">
        <v>1715</v>
      </c>
      <c r="B336" s="173" t="s">
        <v>1</v>
      </c>
      <c r="C336" s="165" t="s">
        <v>2</v>
      </c>
      <c r="D336" s="165" t="s">
        <v>3</v>
      </c>
      <c r="E336" s="270" t="s">
        <v>403</v>
      </c>
      <c r="F336" s="270"/>
      <c r="G336" s="174" t="s">
        <v>4</v>
      </c>
      <c r="H336" s="173" t="s">
        <v>5</v>
      </c>
      <c r="I336" s="173" t="s">
        <v>6</v>
      </c>
      <c r="J336" s="173" t="s">
        <v>7</v>
      </c>
    </row>
    <row r="337" spans="1:10" ht="25" x14ac:dyDescent="0.35">
      <c r="A337" s="166" t="s">
        <v>404</v>
      </c>
      <c r="B337" s="142" t="s">
        <v>1718</v>
      </c>
      <c r="C337" s="166" t="s">
        <v>17</v>
      </c>
      <c r="D337" s="166" t="s">
        <v>1719</v>
      </c>
      <c r="E337" s="267" t="s">
        <v>405</v>
      </c>
      <c r="F337" s="267"/>
      <c r="G337" s="143" t="s">
        <v>31</v>
      </c>
      <c r="H337" s="150">
        <v>1</v>
      </c>
      <c r="I337" s="144">
        <v>494.49</v>
      </c>
      <c r="J337" s="144">
        <v>494.49</v>
      </c>
    </row>
    <row r="338" spans="1:10" ht="37.5" x14ac:dyDescent="0.35">
      <c r="A338" s="167" t="s">
        <v>406</v>
      </c>
      <c r="B338" s="151" t="s">
        <v>2051</v>
      </c>
      <c r="C338" s="167" t="s">
        <v>17</v>
      </c>
      <c r="D338" s="167" t="s">
        <v>2052</v>
      </c>
      <c r="E338" s="260" t="s">
        <v>405</v>
      </c>
      <c r="F338" s="260"/>
      <c r="G338" s="152" t="s">
        <v>36</v>
      </c>
      <c r="H338" s="153">
        <v>0.05</v>
      </c>
      <c r="I338" s="154">
        <v>494.15</v>
      </c>
      <c r="J338" s="154">
        <v>24.7</v>
      </c>
    </row>
    <row r="339" spans="1:10" ht="37.5" x14ac:dyDescent="0.35">
      <c r="A339" s="167" t="s">
        <v>406</v>
      </c>
      <c r="B339" s="151" t="s">
        <v>714</v>
      </c>
      <c r="C339" s="167" t="s">
        <v>17</v>
      </c>
      <c r="D339" s="167" t="s">
        <v>715</v>
      </c>
      <c r="E339" s="260" t="s">
        <v>405</v>
      </c>
      <c r="F339" s="260"/>
      <c r="G339" s="152" t="s">
        <v>409</v>
      </c>
      <c r="H339" s="153">
        <v>3.5</v>
      </c>
      <c r="I339" s="154">
        <v>18.079999999999998</v>
      </c>
      <c r="J339" s="154">
        <v>63.28</v>
      </c>
    </row>
    <row r="340" spans="1:10" ht="37.5" x14ac:dyDescent="0.35">
      <c r="A340" s="167" t="s">
        <v>406</v>
      </c>
      <c r="B340" s="151" t="s">
        <v>2053</v>
      </c>
      <c r="C340" s="167" t="s">
        <v>17</v>
      </c>
      <c r="D340" s="167" t="s">
        <v>2054</v>
      </c>
      <c r="E340" s="260" t="s">
        <v>405</v>
      </c>
      <c r="F340" s="260"/>
      <c r="G340" s="152" t="s">
        <v>409</v>
      </c>
      <c r="H340" s="153">
        <v>3.5</v>
      </c>
      <c r="I340" s="154">
        <v>22.54</v>
      </c>
      <c r="J340" s="154">
        <v>78.89</v>
      </c>
    </row>
    <row r="341" spans="1:10" ht="37.5" x14ac:dyDescent="0.35">
      <c r="A341" s="167" t="s">
        <v>406</v>
      </c>
      <c r="B341" s="151" t="s">
        <v>494</v>
      </c>
      <c r="C341" s="167" t="s">
        <v>17</v>
      </c>
      <c r="D341" s="167" t="s">
        <v>495</v>
      </c>
      <c r="E341" s="260" t="s">
        <v>405</v>
      </c>
      <c r="F341" s="260"/>
      <c r="G341" s="152" t="s">
        <v>409</v>
      </c>
      <c r="H341" s="153">
        <v>3.2</v>
      </c>
      <c r="I341" s="154">
        <v>22.54</v>
      </c>
      <c r="J341" s="154">
        <v>72.12</v>
      </c>
    </row>
    <row r="342" spans="1:10" ht="37.5" customHeight="1" x14ac:dyDescent="0.35">
      <c r="A342" s="169" t="s">
        <v>412</v>
      </c>
      <c r="B342" s="155" t="s">
        <v>2055</v>
      </c>
      <c r="C342" s="169" t="s">
        <v>17</v>
      </c>
      <c r="D342" s="169" t="s">
        <v>2056</v>
      </c>
      <c r="E342" s="261" t="s">
        <v>415</v>
      </c>
      <c r="F342" s="261"/>
      <c r="G342" s="156" t="s">
        <v>31</v>
      </c>
      <c r="H342" s="157">
        <v>1</v>
      </c>
      <c r="I342" s="158">
        <v>255.5</v>
      </c>
      <c r="J342" s="158">
        <v>255.5</v>
      </c>
    </row>
    <row r="343" spans="1:10" ht="37.5" customHeight="1" x14ac:dyDescent="0.35">
      <c r="A343" s="168"/>
      <c r="B343" s="168"/>
      <c r="C343" s="168"/>
      <c r="D343" s="168"/>
      <c r="E343" s="168" t="s">
        <v>422</v>
      </c>
      <c r="F343" s="159">
        <v>153.26</v>
      </c>
      <c r="G343" s="168" t="s">
        <v>423</v>
      </c>
      <c r="H343" s="159">
        <v>0</v>
      </c>
      <c r="I343" s="168" t="s">
        <v>424</v>
      </c>
      <c r="J343" s="159">
        <v>153.26</v>
      </c>
    </row>
    <row r="344" spans="1:10" ht="37.5" customHeight="1" thickBot="1" x14ac:dyDescent="0.4">
      <c r="A344" s="168"/>
      <c r="B344" s="168"/>
      <c r="C344" s="168"/>
      <c r="D344" s="168"/>
      <c r="E344" s="168" t="s">
        <v>425</v>
      </c>
      <c r="F344" s="159">
        <v>142.51</v>
      </c>
      <c r="G344" s="168"/>
      <c r="H344" s="271" t="s">
        <v>426</v>
      </c>
      <c r="I344" s="271"/>
      <c r="J344" s="159">
        <v>637</v>
      </c>
    </row>
    <row r="345" spans="1:10" ht="15" thickTop="1" x14ac:dyDescent="0.35">
      <c r="A345" s="160"/>
      <c r="B345" s="160"/>
      <c r="C345" s="160"/>
      <c r="D345" s="160"/>
      <c r="E345" s="160"/>
      <c r="F345" s="160"/>
      <c r="G345" s="160"/>
      <c r="H345" s="160"/>
      <c r="I345" s="160"/>
      <c r="J345" s="160"/>
    </row>
    <row r="346" spans="1:10" x14ac:dyDescent="0.35">
      <c r="A346" s="165" t="s">
        <v>1970</v>
      </c>
      <c r="B346" s="173" t="s">
        <v>1</v>
      </c>
      <c r="C346" s="165" t="s">
        <v>2</v>
      </c>
      <c r="D346" s="165" t="s">
        <v>3</v>
      </c>
      <c r="E346" s="270" t="s">
        <v>403</v>
      </c>
      <c r="F346" s="270"/>
      <c r="G346" s="174" t="s">
        <v>4</v>
      </c>
      <c r="H346" s="173" t="s">
        <v>5</v>
      </c>
      <c r="I346" s="173" t="s">
        <v>6</v>
      </c>
      <c r="J346" s="173" t="s">
        <v>7</v>
      </c>
    </row>
    <row r="347" spans="1:10" ht="25" customHeight="1" x14ac:dyDescent="0.35">
      <c r="A347" s="166" t="s">
        <v>404</v>
      </c>
      <c r="B347" s="142" t="s">
        <v>1971</v>
      </c>
      <c r="C347" s="166" t="s">
        <v>12</v>
      </c>
      <c r="D347" s="166" t="s">
        <v>1796</v>
      </c>
      <c r="E347" s="267" t="s">
        <v>764</v>
      </c>
      <c r="F347" s="267"/>
      <c r="G347" s="143" t="s">
        <v>16</v>
      </c>
      <c r="H347" s="150">
        <v>1</v>
      </c>
      <c r="I347" s="144">
        <v>147.96</v>
      </c>
      <c r="J347" s="144">
        <v>147.96</v>
      </c>
    </row>
    <row r="348" spans="1:10" ht="37.5" x14ac:dyDescent="0.35">
      <c r="A348" s="167" t="s">
        <v>406</v>
      </c>
      <c r="B348" s="151" t="s">
        <v>476</v>
      </c>
      <c r="C348" s="167" t="s">
        <v>12</v>
      </c>
      <c r="D348" s="167" t="s">
        <v>411</v>
      </c>
      <c r="E348" s="260" t="s">
        <v>477</v>
      </c>
      <c r="F348" s="260"/>
      <c r="G348" s="152" t="s">
        <v>409</v>
      </c>
      <c r="H348" s="153">
        <v>1.375</v>
      </c>
      <c r="I348" s="154">
        <v>17.09</v>
      </c>
      <c r="J348" s="154">
        <v>23.49</v>
      </c>
    </row>
    <row r="349" spans="1:10" ht="37.5" x14ac:dyDescent="0.35">
      <c r="A349" s="167" t="s">
        <v>406</v>
      </c>
      <c r="B349" s="151" t="s">
        <v>2057</v>
      </c>
      <c r="C349" s="167" t="s">
        <v>12</v>
      </c>
      <c r="D349" s="167" t="s">
        <v>2058</v>
      </c>
      <c r="E349" s="260" t="s">
        <v>477</v>
      </c>
      <c r="F349" s="260"/>
      <c r="G349" s="152" t="s">
        <v>409</v>
      </c>
      <c r="H349" s="153">
        <v>2.7410000000000001</v>
      </c>
      <c r="I349" s="154">
        <v>20.239999999999998</v>
      </c>
      <c r="J349" s="154">
        <v>55.47</v>
      </c>
    </row>
    <row r="350" spans="1:10" ht="37.5" customHeight="1" x14ac:dyDescent="0.35">
      <c r="A350" s="169" t="s">
        <v>412</v>
      </c>
      <c r="B350" s="155" t="s">
        <v>1152</v>
      </c>
      <c r="C350" s="169" t="s">
        <v>12</v>
      </c>
      <c r="D350" s="169" t="s">
        <v>1153</v>
      </c>
      <c r="E350" s="261" t="s">
        <v>415</v>
      </c>
      <c r="F350" s="261"/>
      <c r="G350" s="156" t="s">
        <v>1154</v>
      </c>
      <c r="H350" s="157">
        <v>1</v>
      </c>
      <c r="I350" s="158">
        <v>68.12</v>
      </c>
      <c r="J350" s="158">
        <v>68.12</v>
      </c>
    </row>
    <row r="351" spans="1:10" ht="37.5" customHeight="1" x14ac:dyDescent="0.35">
      <c r="A351" s="169" t="s">
        <v>412</v>
      </c>
      <c r="B351" s="155" t="s">
        <v>1467</v>
      </c>
      <c r="C351" s="169" t="s">
        <v>12</v>
      </c>
      <c r="D351" s="169" t="s">
        <v>1468</v>
      </c>
      <c r="E351" s="261" t="s">
        <v>415</v>
      </c>
      <c r="F351" s="261"/>
      <c r="G351" s="156" t="s">
        <v>421</v>
      </c>
      <c r="H351" s="157">
        <v>1.0999999999999999E-2</v>
      </c>
      <c r="I351" s="158">
        <v>30.56</v>
      </c>
      <c r="J351" s="158">
        <v>0.33</v>
      </c>
    </row>
    <row r="352" spans="1:10" ht="37.5" customHeight="1" x14ac:dyDescent="0.35">
      <c r="A352" s="169" t="s">
        <v>412</v>
      </c>
      <c r="B352" s="155" t="s">
        <v>1283</v>
      </c>
      <c r="C352" s="169" t="s">
        <v>12</v>
      </c>
      <c r="D352" s="169" t="s">
        <v>1284</v>
      </c>
      <c r="E352" s="261" t="s">
        <v>415</v>
      </c>
      <c r="F352" s="261"/>
      <c r="G352" s="156" t="s">
        <v>421</v>
      </c>
      <c r="H352" s="157">
        <v>2.4E-2</v>
      </c>
      <c r="I352" s="158">
        <v>23.19</v>
      </c>
      <c r="J352" s="158">
        <v>0.55000000000000004</v>
      </c>
    </row>
    <row r="353" spans="1:10" ht="25" x14ac:dyDescent="0.35">
      <c r="A353" s="168"/>
      <c r="B353" s="168"/>
      <c r="C353" s="168"/>
      <c r="D353" s="168"/>
      <c r="E353" s="168" t="s">
        <v>422</v>
      </c>
      <c r="F353" s="159">
        <v>52.95</v>
      </c>
      <c r="G353" s="168" t="s">
        <v>423</v>
      </c>
      <c r="H353" s="159">
        <v>0</v>
      </c>
      <c r="I353" s="168" t="s">
        <v>424</v>
      </c>
      <c r="J353" s="159">
        <v>52.95</v>
      </c>
    </row>
    <row r="354" spans="1:10" ht="25.5" thickBot="1" x14ac:dyDescent="0.4">
      <c r="A354" s="168"/>
      <c r="B354" s="168"/>
      <c r="C354" s="168"/>
      <c r="D354" s="168"/>
      <c r="E354" s="168" t="s">
        <v>425</v>
      </c>
      <c r="F354" s="159">
        <v>42.64</v>
      </c>
      <c r="G354" s="168"/>
      <c r="H354" s="271" t="s">
        <v>426</v>
      </c>
      <c r="I354" s="271"/>
      <c r="J354" s="159">
        <v>190.6</v>
      </c>
    </row>
    <row r="355" spans="1:10" ht="15" thickTop="1" x14ac:dyDescent="0.35">
      <c r="A355" s="160"/>
      <c r="B355" s="160"/>
      <c r="C355" s="160"/>
      <c r="D355" s="160"/>
      <c r="E355" s="160"/>
      <c r="F355" s="160"/>
      <c r="G355" s="160"/>
      <c r="H355" s="160"/>
      <c r="I355" s="160"/>
      <c r="J355" s="160"/>
    </row>
    <row r="356" spans="1:10" x14ac:dyDescent="0.35">
      <c r="A356" s="165" t="s">
        <v>1972</v>
      </c>
      <c r="B356" s="173" t="s">
        <v>1</v>
      </c>
      <c r="C356" s="165" t="s">
        <v>2</v>
      </c>
      <c r="D356" s="165" t="s">
        <v>3</v>
      </c>
      <c r="E356" s="270" t="s">
        <v>403</v>
      </c>
      <c r="F356" s="270"/>
      <c r="G356" s="174" t="s">
        <v>4</v>
      </c>
      <c r="H356" s="173" t="s">
        <v>5</v>
      </c>
      <c r="I356" s="173" t="s">
        <v>6</v>
      </c>
      <c r="J356" s="173" t="s">
        <v>7</v>
      </c>
    </row>
    <row r="357" spans="1:10" ht="25" x14ac:dyDescent="0.35">
      <c r="A357" s="166" t="s">
        <v>404</v>
      </c>
      <c r="B357" s="142" t="s">
        <v>1775</v>
      </c>
      <c r="C357" s="166" t="s">
        <v>17</v>
      </c>
      <c r="D357" s="166" t="s">
        <v>1776</v>
      </c>
      <c r="E357" s="267" t="s">
        <v>405</v>
      </c>
      <c r="F357" s="267"/>
      <c r="G357" s="143" t="s">
        <v>31</v>
      </c>
      <c r="H357" s="150">
        <v>1</v>
      </c>
      <c r="I357" s="144">
        <v>344.65</v>
      </c>
      <c r="J357" s="144">
        <v>344.65</v>
      </c>
    </row>
    <row r="358" spans="1:10" ht="37.5" customHeight="1" x14ac:dyDescent="0.35">
      <c r="A358" s="167" t="s">
        <v>406</v>
      </c>
      <c r="B358" s="151" t="s">
        <v>410</v>
      </c>
      <c r="C358" s="167" t="s">
        <v>17</v>
      </c>
      <c r="D358" s="167" t="s">
        <v>411</v>
      </c>
      <c r="E358" s="260" t="s">
        <v>405</v>
      </c>
      <c r="F358" s="260"/>
      <c r="G358" s="152" t="s">
        <v>409</v>
      </c>
      <c r="H358" s="153">
        <v>0.46600000000000003</v>
      </c>
      <c r="I358" s="154">
        <v>17.96</v>
      </c>
      <c r="J358" s="154">
        <v>8.36</v>
      </c>
    </row>
    <row r="359" spans="1:10" ht="37.5" customHeight="1" x14ac:dyDescent="0.35">
      <c r="A359" s="167" t="s">
        <v>406</v>
      </c>
      <c r="B359" s="151" t="s">
        <v>2059</v>
      </c>
      <c r="C359" s="167" t="s">
        <v>17</v>
      </c>
      <c r="D359" s="167" t="s">
        <v>782</v>
      </c>
      <c r="E359" s="260" t="s">
        <v>405</v>
      </c>
      <c r="F359" s="260"/>
      <c r="G359" s="152" t="s">
        <v>409</v>
      </c>
      <c r="H359" s="153">
        <v>0.47899999999999998</v>
      </c>
      <c r="I359" s="154">
        <v>22.54</v>
      </c>
      <c r="J359" s="154">
        <v>10.79</v>
      </c>
    </row>
    <row r="360" spans="1:10" ht="37.5" customHeight="1" x14ac:dyDescent="0.35">
      <c r="A360" s="169" t="s">
        <v>412</v>
      </c>
      <c r="B360" s="155" t="s">
        <v>2060</v>
      </c>
      <c r="C360" s="169" t="s">
        <v>17</v>
      </c>
      <c r="D360" s="169" t="s">
        <v>1776</v>
      </c>
      <c r="E360" s="261" t="s">
        <v>415</v>
      </c>
      <c r="F360" s="261"/>
      <c r="G360" s="156" t="s">
        <v>31</v>
      </c>
      <c r="H360" s="157">
        <v>1.05</v>
      </c>
      <c r="I360" s="158">
        <v>310</v>
      </c>
      <c r="J360" s="158">
        <v>325.5</v>
      </c>
    </row>
    <row r="361" spans="1:10" ht="25" x14ac:dyDescent="0.35">
      <c r="A361" s="168"/>
      <c r="B361" s="168"/>
      <c r="C361" s="168"/>
      <c r="D361" s="168"/>
      <c r="E361" s="168" t="s">
        <v>422</v>
      </c>
      <c r="F361" s="159">
        <v>13.13</v>
      </c>
      <c r="G361" s="168" t="s">
        <v>423</v>
      </c>
      <c r="H361" s="159">
        <v>0</v>
      </c>
      <c r="I361" s="168" t="s">
        <v>424</v>
      </c>
      <c r="J361" s="159">
        <v>13.13</v>
      </c>
    </row>
    <row r="362" spans="1:10" ht="25.5" thickBot="1" x14ac:dyDescent="0.4">
      <c r="A362" s="168"/>
      <c r="B362" s="168"/>
      <c r="C362" s="168"/>
      <c r="D362" s="168"/>
      <c r="E362" s="168" t="s">
        <v>425</v>
      </c>
      <c r="F362" s="159">
        <v>99.32</v>
      </c>
      <c r="G362" s="168"/>
      <c r="H362" s="271" t="s">
        <v>426</v>
      </c>
      <c r="I362" s="271"/>
      <c r="J362" s="159">
        <v>443.97</v>
      </c>
    </row>
    <row r="363" spans="1:10" ht="15" thickTop="1" x14ac:dyDescent="0.35">
      <c r="A363" s="160"/>
      <c r="B363" s="160"/>
      <c r="C363" s="160"/>
      <c r="D363" s="160"/>
      <c r="E363" s="160"/>
      <c r="F363" s="160"/>
      <c r="G363" s="160"/>
      <c r="H363" s="160"/>
      <c r="I363" s="160"/>
      <c r="J363" s="160"/>
    </row>
    <row r="364" spans="1:10" x14ac:dyDescent="0.35">
      <c r="A364" s="165" t="s">
        <v>1974</v>
      </c>
      <c r="B364" s="173" t="s">
        <v>1</v>
      </c>
      <c r="C364" s="165" t="s">
        <v>2</v>
      </c>
      <c r="D364" s="165" t="s">
        <v>3</v>
      </c>
      <c r="E364" s="270" t="s">
        <v>403</v>
      </c>
      <c r="F364" s="270"/>
      <c r="G364" s="174" t="s">
        <v>4</v>
      </c>
      <c r="H364" s="173" t="s">
        <v>5</v>
      </c>
      <c r="I364" s="173" t="s">
        <v>6</v>
      </c>
      <c r="J364" s="173" t="s">
        <v>7</v>
      </c>
    </row>
    <row r="365" spans="1:10" ht="50" customHeight="1" x14ac:dyDescent="0.35">
      <c r="A365" s="166" t="s">
        <v>404</v>
      </c>
      <c r="B365" s="142" t="s">
        <v>239</v>
      </c>
      <c r="C365" s="166" t="s">
        <v>17</v>
      </c>
      <c r="D365" s="166" t="s">
        <v>240</v>
      </c>
      <c r="E365" s="267" t="s">
        <v>405</v>
      </c>
      <c r="F365" s="267"/>
      <c r="G365" s="143" t="s">
        <v>31</v>
      </c>
      <c r="H365" s="150">
        <v>1</v>
      </c>
      <c r="I365" s="144">
        <v>11.56</v>
      </c>
      <c r="J365" s="144">
        <v>11.56</v>
      </c>
    </row>
    <row r="366" spans="1:10" ht="25" customHeight="1" x14ac:dyDescent="0.35">
      <c r="A366" s="167" t="s">
        <v>406</v>
      </c>
      <c r="B366" s="151" t="s">
        <v>785</v>
      </c>
      <c r="C366" s="167" t="s">
        <v>17</v>
      </c>
      <c r="D366" s="167" t="s">
        <v>786</v>
      </c>
      <c r="E366" s="260" t="s">
        <v>405</v>
      </c>
      <c r="F366" s="260"/>
      <c r="G366" s="152" t="s">
        <v>36</v>
      </c>
      <c r="H366" s="153">
        <v>3.0000000000000001E-3</v>
      </c>
      <c r="I366" s="154">
        <v>752.3</v>
      </c>
      <c r="J366" s="154">
        <v>2.25</v>
      </c>
    </row>
    <row r="367" spans="1:10" ht="37.5" x14ac:dyDescent="0.35">
      <c r="A367" s="167" t="s">
        <v>406</v>
      </c>
      <c r="B367" s="151" t="s">
        <v>494</v>
      </c>
      <c r="C367" s="167" t="s">
        <v>17</v>
      </c>
      <c r="D367" s="167" t="s">
        <v>495</v>
      </c>
      <c r="E367" s="260" t="s">
        <v>405</v>
      </c>
      <c r="F367" s="260"/>
      <c r="G367" s="152" t="s">
        <v>409</v>
      </c>
      <c r="H367" s="153">
        <v>0.23</v>
      </c>
      <c r="I367" s="154">
        <v>22.54</v>
      </c>
      <c r="J367" s="154">
        <v>5.18</v>
      </c>
    </row>
    <row r="368" spans="1:10" ht="37.5" x14ac:dyDescent="0.35">
      <c r="A368" s="167" t="s">
        <v>406</v>
      </c>
      <c r="B368" s="151" t="s">
        <v>410</v>
      </c>
      <c r="C368" s="167" t="s">
        <v>17</v>
      </c>
      <c r="D368" s="167" t="s">
        <v>411</v>
      </c>
      <c r="E368" s="260" t="s">
        <v>405</v>
      </c>
      <c r="F368" s="260"/>
      <c r="G368" s="152" t="s">
        <v>409</v>
      </c>
      <c r="H368" s="153">
        <v>0.23</v>
      </c>
      <c r="I368" s="154">
        <v>17.96</v>
      </c>
      <c r="J368" s="154">
        <v>4.13</v>
      </c>
    </row>
    <row r="369" spans="1:10" ht="25" x14ac:dyDescent="0.35">
      <c r="A369" s="168"/>
      <c r="B369" s="168"/>
      <c r="C369" s="168"/>
      <c r="D369" s="168"/>
      <c r="E369" s="168" t="s">
        <v>422</v>
      </c>
      <c r="F369" s="159">
        <v>6.71</v>
      </c>
      <c r="G369" s="168" t="s">
        <v>423</v>
      </c>
      <c r="H369" s="159">
        <v>0</v>
      </c>
      <c r="I369" s="168" t="s">
        <v>424</v>
      </c>
      <c r="J369" s="159">
        <v>6.71</v>
      </c>
    </row>
    <row r="370" spans="1:10" ht="25.5" thickBot="1" x14ac:dyDescent="0.4">
      <c r="A370" s="168"/>
      <c r="B370" s="168"/>
      <c r="C370" s="168"/>
      <c r="D370" s="168"/>
      <c r="E370" s="168" t="s">
        <v>425</v>
      </c>
      <c r="F370" s="159">
        <v>3.33</v>
      </c>
      <c r="G370" s="168"/>
      <c r="H370" s="271" t="s">
        <v>426</v>
      </c>
      <c r="I370" s="271"/>
      <c r="J370" s="159">
        <v>14.89</v>
      </c>
    </row>
    <row r="371" spans="1:10" ht="15" thickTop="1" x14ac:dyDescent="0.35">
      <c r="A371" s="160"/>
      <c r="B371" s="160"/>
      <c r="C371" s="160"/>
      <c r="D371" s="160"/>
      <c r="E371" s="160"/>
      <c r="F371" s="160"/>
      <c r="G371" s="160"/>
      <c r="H371" s="160"/>
      <c r="I371" s="160"/>
      <c r="J371" s="160"/>
    </row>
    <row r="372" spans="1:10" x14ac:dyDescent="0.35">
      <c r="A372" s="165" t="s">
        <v>1975</v>
      </c>
      <c r="B372" s="173" t="s">
        <v>1</v>
      </c>
      <c r="C372" s="165" t="s">
        <v>2</v>
      </c>
      <c r="D372" s="165" t="s">
        <v>3</v>
      </c>
      <c r="E372" s="270" t="s">
        <v>403</v>
      </c>
      <c r="F372" s="270"/>
      <c r="G372" s="174" t="s">
        <v>4</v>
      </c>
      <c r="H372" s="173" t="s">
        <v>5</v>
      </c>
      <c r="I372" s="173" t="s">
        <v>6</v>
      </c>
      <c r="J372" s="173" t="s">
        <v>7</v>
      </c>
    </row>
    <row r="373" spans="1:10" ht="25" x14ac:dyDescent="0.35">
      <c r="A373" s="166" t="s">
        <v>404</v>
      </c>
      <c r="B373" s="142" t="s">
        <v>241</v>
      </c>
      <c r="C373" s="166" t="s">
        <v>17</v>
      </c>
      <c r="D373" s="166" t="s">
        <v>242</v>
      </c>
      <c r="E373" s="267" t="s">
        <v>405</v>
      </c>
      <c r="F373" s="267"/>
      <c r="G373" s="143" t="s">
        <v>31</v>
      </c>
      <c r="H373" s="150">
        <v>1</v>
      </c>
      <c r="I373" s="144">
        <v>47.3</v>
      </c>
      <c r="J373" s="144">
        <v>47.3</v>
      </c>
    </row>
    <row r="374" spans="1:10" ht="50" customHeight="1" x14ac:dyDescent="0.35">
      <c r="A374" s="167" t="s">
        <v>406</v>
      </c>
      <c r="B374" s="151" t="s">
        <v>787</v>
      </c>
      <c r="C374" s="167" t="s">
        <v>17</v>
      </c>
      <c r="D374" s="167" t="s">
        <v>788</v>
      </c>
      <c r="E374" s="260" t="s">
        <v>405</v>
      </c>
      <c r="F374" s="260"/>
      <c r="G374" s="152" t="s">
        <v>36</v>
      </c>
      <c r="H374" s="153">
        <v>2.5000000000000001E-2</v>
      </c>
      <c r="I374" s="154">
        <v>479.56</v>
      </c>
      <c r="J374" s="154">
        <v>11.98</v>
      </c>
    </row>
    <row r="375" spans="1:10" ht="37.5" x14ac:dyDescent="0.35">
      <c r="A375" s="167" t="s">
        <v>406</v>
      </c>
      <c r="B375" s="151" t="s">
        <v>714</v>
      </c>
      <c r="C375" s="167" t="s">
        <v>17</v>
      </c>
      <c r="D375" s="167" t="s">
        <v>715</v>
      </c>
      <c r="E375" s="260" t="s">
        <v>405</v>
      </c>
      <c r="F375" s="260"/>
      <c r="G375" s="152" t="s">
        <v>409</v>
      </c>
      <c r="H375" s="153">
        <v>0.87</v>
      </c>
      <c r="I375" s="154">
        <v>18.079999999999998</v>
      </c>
      <c r="J375" s="154">
        <v>15.72</v>
      </c>
    </row>
    <row r="376" spans="1:10" ht="37.5" x14ac:dyDescent="0.35">
      <c r="A376" s="167" t="s">
        <v>406</v>
      </c>
      <c r="B376" s="151" t="s">
        <v>494</v>
      </c>
      <c r="C376" s="167" t="s">
        <v>17</v>
      </c>
      <c r="D376" s="167" t="s">
        <v>495</v>
      </c>
      <c r="E376" s="260" t="s">
        <v>405</v>
      </c>
      <c r="F376" s="260"/>
      <c r="G376" s="152" t="s">
        <v>409</v>
      </c>
      <c r="H376" s="153">
        <v>0.87</v>
      </c>
      <c r="I376" s="154">
        <v>22.54</v>
      </c>
      <c r="J376" s="154">
        <v>19.600000000000001</v>
      </c>
    </row>
    <row r="377" spans="1:10" ht="25" x14ac:dyDescent="0.35">
      <c r="A377" s="168"/>
      <c r="B377" s="168"/>
      <c r="C377" s="168"/>
      <c r="D377" s="168"/>
      <c r="E377" s="168" t="s">
        <v>422</v>
      </c>
      <c r="F377" s="159">
        <v>26.44</v>
      </c>
      <c r="G377" s="168" t="s">
        <v>423</v>
      </c>
      <c r="H377" s="159">
        <v>0</v>
      </c>
      <c r="I377" s="168" t="s">
        <v>424</v>
      </c>
      <c r="J377" s="159">
        <v>26.44</v>
      </c>
    </row>
    <row r="378" spans="1:10" ht="25.5" thickBot="1" x14ac:dyDescent="0.4">
      <c r="A378" s="168"/>
      <c r="B378" s="168"/>
      <c r="C378" s="168"/>
      <c r="D378" s="168"/>
      <c r="E378" s="168" t="s">
        <v>425</v>
      </c>
      <c r="F378" s="159">
        <v>13.63</v>
      </c>
      <c r="G378" s="168"/>
      <c r="H378" s="271" t="s">
        <v>426</v>
      </c>
      <c r="I378" s="271"/>
      <c r="J378" s="159">
        <v>60.93</v>
      </c>
    </row>
    <row r="379" spans="1:10" ht="15" thickTop="1" x14ac:dyDescent="0.35">
      <c r="A379" s="160"/>
      <c r="B379" s="160"/>
      <c r="C379" s="160"/>
      <c r="D379" s="160"/>
      <c r="E379" s="160"/>
      <c r="F379" s="160"/>
      <c r="G379" s="160"/>
      <c r="H379" s="160"/>
      <c r="I379" s="160"/>
      <c r="J379" s="160"/>
    </row>
    <row r="380" spans="1:10" x14ac:dyDescent="0.35">
      <c r="A380" s="165" t="s">
        <v>1976</v>
      </c>
      <c r="B380" s="173" t="s">
        <v>1</v>
      </c>
      <c r="C380" s="165" t="s">
        <v>2</v>
      </c>
      <c r="D380" s="165" t="s">
        <v>3</v>
      </c>
      <c r="E380" s="270" t="s">
        <v>403</v>
      </c>
      <c r="F380" s="270"/>
      <c r="G380" s="174" t="s">
        <v>4</v>
      </c>
      <c r="H380" s="173" t="s">
        <v>5</v>
      </c>
      <c r="I380" s="173" t="s">
        <v>6</v>
      </c>
      <c r="J380" s="173" t="s">
        <v>7</v>
      </c>
    </row>
    <row r="381" spans="1:10" ht="50" x14ac:dyDescent="0.35">
      <c r="A381" s="166" t="s">
        <v>404</v>
      </c>
      <c r="B381" s="142" t="s">
        <v>243</v>
      </c>
      <c r="C381" s="166" t="s">
        <v>12</v>
      </c>
      <c r="D381" s="166" t="s">
        <v>244</v>
      </c>
      <c r="E381" s="267" t="s">
        <v>789</v>
      </c>
      <c r="F381" s="267"/>
      <c r="G381" s="143" t="s">
        <v>31</v>
      </c>
      <c r="H381" s="150">
        <v>1</v>
      </c>
      <c r="I381" s="144">
        <v>72.56</v>
      </c>
      <c r="J381" s="144">
        <v>72.56</v>
      </c>
    </row>
    <row r="382" spans="1:10" ht="37.5" x14ac:dyDescent="0.35">
      <c r="A382" s="167" t="s">
        <v>406</v>
      </c>
      <c r="B382" s="151" t="s">
        <v>476</v>
      </c>
      <c r="C382" s="167" t="s">
        <v>12</v>
      </c>
      <c r="D382" s="167" t="s">
        <v>411</v>
      </c>
      <c r="E382" s="260" t="s">
        <v>477</v>
      </c>
      <c r="F382" s="260"/>
      <c r="G382" s="152" t="s">
        <v>409</v>
      </c>
      <c r="H382" s="153">
        <v>0.42</v>
      </c>
      <c r="I382" s="154">
        <v>17.09</v>
      </c>
      <c r="J382" s="154">
        <v>7.17</v>
      </c>
    </row>
    <row r="383" spans="1:10" ht="25" customHeight="1" x14ac:dyDescent="0.35">
      <c r="A383" s="167" t="s">
        <v>406</v>
      </c>
      <c r="B383" s="151" t="s">
        <v>790</v>
      </c>
      <c r="C383" s="167" t="s">
        <v>12</v>
      </c>
      <c r="D383" s="167" t="s">
        <v>791</v>
      </c>
      <c r="E383" s="260" t="s">
        <v>477</v>
      </c>
      <c r="F383" s="260"/>
      <c r="G383" s="152" t="s">
        <v>409</v>
      </c>
      <c r="H383" s="153">
        <v>0.8</v>
      </c>
      <c r="I383" s="154">
        <v>21.23</v>
      </c>
      <c r="J383" s="154">
        <v>16.98</v>
      </c>
    </row>
    <row r="384" spans="1:10" x14ac:dyDescent="0.35">
      <c r="A384" s="169" t="s">
        <v>412</v>
      </c>
      <c r="B384" s="155" t="s">
        <v>792</v>
      </c>
      <c r="C384" s="169" t="s">
        <v>12</v>
      </c>
      <c r="D384" s="169" t="s">
        <v>793</v>
      </c>
      <c r="E384" s="261" t="s">
        <v>415</v>
      </c>
      <c r="F384" s="261"/>
      <c r="G384" s="156" t="s">
        <v>421</v>
      </c>
      <c r="H384" s="157">
        <v>4.8600000000000003</v>
      </c>
      <c r="I384" s="158">
        <v>0.83</v>
      </c>
      <c r="J384" s="158">
        <v>4.03</v>
      </c>
    </row>
    <row r="385" spans="1:10" ht="25" x14ac:dyDescent="0.35">
      <c r="A385" s="169" t="s">
        <v>412</v>
      </c>
      <c r="B385" s="155" t="s">
        <v>794</v>
      </c>
      <c r="C385" s="169" t="s">
        <v>12</v>
      </c>
      <c r="D385" s="169" t="s">
        <v>795</v>
      </c>
      <c r="E385" s="261" t="s">
        <v>415</v>
      </c>
      <c r="F385" s="261"/>
      <c r="G385" s="156" t="s">
        <v>31</v>
      </c>
      <c r="H385" s="157">
        <v>1.06</v>
      </c>
      <c r="I385" s="158">
        <v>39.950000000000003</v>
      </c>
      <c r="J385" s="158">
        <v>42.34</v>
      </c>
    </row>
    <row r="386" spans="1:10" x14ac:dyDescent="0.35">
      <c r="A386" s="169" t="s">
        <v>412</v>
      </c>
      <c r="B386" s="155" t="s">
        <v>796</v>
      </c>
      <c r="C386" s="169" t="s">
        <v>12</v>
      </c>
      <c r="D386" s="169" t="s">
        <v>797</v>
      </c>
      <c r="E386" s="261" t="s">
        <v>415</v>
      </c>
      <c r="F386" s="261"/>
      <c r="G386" s="156" t="s">
        <v>421</v>
      </c>
      <c r="H386" s="157">
        <v>0.42</v>
      </c>
      <c r="I386" s="158">
        <v>4.87</v>
      </c>
      <c r="J386" s="158">
        <v>2.04</v>
      </c>
    </row>
    <row r="387" spans="1:10" ht="25" x14ac:dyDescent="0.35">
      <c r="A387" s="168"/>
      <c r="B387" s="168"/>
      <c r="C387" s="168"/>
      <c r="D387" s="168"/>
      <c r="E387" s="168" t="s">
        <v>422</v>
      </c>
      <c r="F387" s="159">
        <v>16.350000000000001</v>
      </c>
      <c r="G387" s="168" t="s">
        <v>423</v>
      </c>
      <c r="H387" s="159">
        <v>0</v>
      </c>
      <c r="I387" s="168" t="s">
        <v>424</v>
      </c>
      <c r="J387" s="159">
        <v>16.350000000000001</v>
      </c>
    </row>
    <row r="388" spans="1:10" ht="25.5" thickBot="1" x14ac:dyDescent="0.4">
      <c r="A388" s="168"/>
      <c r="B388" s="168"/>
      <c r="C388" s="168"/>
      <c r="D388" s="168"/>
      <c r="E388" s="168" t="s">
        <v>425</v>
      </c>
      <c r="F388" s="159">
        <v>20.91</v>
      </c>
      <c r="G388" s="168"/>
      <c r="H388" s="271" t="s">
        <v>426</v>
      </c>
      <c r="I388" s="271"/>
      <c r="J388" s="159">
        <v>93.47</v>
      </c>
    </row>
    <row r="389" spans="1:10" ht="25" customHeight="1" thickTop="1" x14ac:dyDescent="0.35">
      <c r="A389" s="160"/>
      <c r="B389" s="160"/>
      <c r="C389" s="160"/>
      <c r="D389" s="160"/>
      <c r="E389" s="160"/>
      <c r="F389" s="160"/>
      <c r="G389" s="160"/>
      <c r="H389" s="160"/>
      <c r="I389" s="160"/>
      <c r="J389" s="160"/>
    </row>
    <row r="390" spans="1:10" x14ac:dyDescent="0.35">
      <c r="A390" s="165" t="s">
        <v>1977</v>
      </c>
      <c r="B390" s="173" t="s">
        <v>1</v>
      </c>
      <c r="C390" s="165" t="s">
        <v>2</v>
      </c>
      <c r="D390" s="165" t="s">
        <v>3</v>
      </c>
      <c r="E390" s="270" t="s">
        <v>403</v>
      </c>
      <c r="F390" s="270"/>
      <c r="G390" s="174" t="s">
        <v>4</v>
      </c>
      <c r="H390" s="173" t="s">
        <v>5</v>
      </c>
      <c r="I390" s="173" t="s">
        <v>6</v>
      </c>
      <c r="J390" s="173" t="s">
        <v>7</v>
      </c>
    </row>
    <row r="391" spans="1:10" ht="50" x14ac:dyDescent="0.35">
      <c r="A391" s="166" t="s">
        <v>404</v>
      </c>
      <c r="B391" s="142" t="s">
        <v>247</v>
      </c>
      <c r="C391" s="166" t="s">
        <v>12</v>
      </c>
      <c r="D391" s="166" t="s">
        <v>248</v>
      </c>
      <c r="E391" s="267" t="s">
        <v>789</v>
      </c>
      <c r="F391" s="267"/>
      <c r="G391" s="143" t="s">
        <v>31</v>
      </c>
      <c r="H391" s="150">
        <v>1</v>
      </c>
      <c r="I391" s="144">
        <v>66.94</v>
      </c>
      <c r="J391" s="144">
        <v>66.94</v>
      </c>
    </row>
    <row r="392" spans="1:10" ht="25" customHeight="1" x14ac:dyDescent="0.35">
      <c r="A392" s="167" t="s">
        <v>406</v>
      </c>
      <c r="B392" s="151" t="s">
        <v>476</v>
      </c>
      <c r="C392" s="167" t="s">
        <v>12</v>
      </c>
      <c r="D392" s="167" t="s">
        <v>411</v>
      </c>
      <c r="E392" s="260" t="s">
        <v>477</v>
      </c>
      <c r="F392" s="260"/>
      <c r="G392" s="152" t="s">
        <v>409</v>
      </c>
      <c r="H392" s="153">
        <v>0.34</v>
      </c>
      <c r="I392" s="154">
        <v>17.09</v>
      </c>
      <c r="J392" s="154">
        <v>5.81</v>
      </c>
    </row>
    <row r="393" spans="1:10" ht="37.5" x14ac:dyDescent="0.35">
      <c r="A393" s="167" t="s">
        <v>406</v>
      </c>
      <c r="B393" s="151" t="s">
        <v>790</v>
      </c>
      <c r="C393" s="167" t="s">
        <v>12</v>
      </c>
      <c r="D393" s="167" t="s">
        <v>791</v>
      </c>
      <c r="E393" s="260" t="s">
        <v>477</v>
      </c>
      <c r="F393" s="260"/>
      <c r="G393" s="152" t="s">
        <v>409</v>
      </c>
      <c r="H393" s="153">
        <v>0.61</v>
      </c>
      <c r="I393" s="154">
        <v>21.23</v>
      </c>
      <c r="J393" s="154">
        <v>12.95</v>
      </c>
    </row>
    <row r="394" spans="1:10" x14ac:dyDescent="0.35">
      <c r="A394" s="169" t="s">
        <v>412</v>
      </c>
      <c r="B394" s="155" t="s">
        <v>792</v>
      </c>
      <c r="C394" s="169" t="s">
        <v>12</v>
      </c>
      <c r="D394" s="169" t="s">
        <v>793</v>
      </c>
      <c r="E394" s="261" t="s">
        <v>415</v>
      </c>
      <c r="F394" s="261"/>
      <c r="G394" s="156" t="s">
        <v>421</v>
      </c>
      <c r="H394" s="157">
        <v>4.8600000000000003</v>
      </c>
      <c r="I394" s="158">
        <v>0.83</v>
      </c>
      <c r="J394" s="158">
        <v>4.03</v>
      </c>
    </row>
    <row r="395" spans="1:10" ht="25" x14ac:dyDescent="0.35">
      <c r="A395" s="169" t="s">
        <v>412</v>
      </c>
      <c r="B395" s="155" t="s">
        <v>794</v>
      </c>
      <c r="C395" s="169" t="s">
        <v>12</v>
      </c>
      <c r="D395" s="169" t="s">
        <v>795</v>
      </c>
      <c r="E395" s="261" t="s">
        <v>415</v>
      </c>
      <c r="F395" s="261"/>
      <c r="G395" s="156" t="s">
        <v>31</v>
      </c>
      <c r="H395" s="157">
        <v>1.07</v>
      </c>
      <c r="I395" s="158">
        <v>39.950000000000003</v>
      </c>
      <c r="J395" s="158">
        <v>42.74</v>
      </c>
    </row>
    <row r="396" spans="1:10" x14ac:dyDescent="0.35">
      <c r="A396" s="169" t="s">
        <v>412</v>
      </c>
      <c r="B396" s="155" t="s">
        <v>796</v>
      </c>
      <c r="C396" s="169" t="s">
        <v>12</v>
      </c>
      <c r="D396" s="169" t="s">
        <v>797</v>
      </c>
      <c r="E396" s="261" t="s">
        <v>415</v>
      </c>
      <c r="F396" s="261"/>
      <c r="G396" s="156" t="s">
        <v>421</v>
      </c>
      <c r="H396" s="157">
        <v>0.28999999999999998</v>
      </c>
      <c r="I396" s="158">
        <v>4.87</v>
      </c>
      <c r="J396" s="158">
        <v>1.41</v>
      </c>
    </row>
    <row r="397" spans="1:10" ht="25" x14ac:dyDescent="0.35">
      <c r="A397" s="168"/>
      <c r="B397" s="168"/>
      <c r="C397" s="168"/>
      <c r="D397" s="168"/>
      <c r="E397" s="168" t="s">
        <v>422</v>
      </c>
      <c r="F397" s="159">
        <v>12.68</v>
      </c>
      <c r="G397" s="168" t="s">
        <v>423</v>
      </c>
      <c r="H397" s="159">
        <v>0</v>
      </c>
      <c r="I397" s="168" t="s">
        <v>424</v>
      </c>
      <c r="J397" s="159">
        <v>12.68</v>
      </c>
    </row>
    <row r="398" spans="1:10" ht="25.5" thickBot="1" x14ac:dyDescent="0.4">
      <c r="A398" s="168"/>
      <c r="B398" s="168"/>
      <c r="C398" s="168"/>
      <c r="D398" s="168"/>
      <c r="E398" s="168" t="s">
        <v>425</v>
      </c>
      <c r="F398" s="159">
        <v>19.29</v>
      </c>
      <c r="G398" s="168"/>
      <c r="H398" s="271" t="s">
        <v>426</v>
      </c>
      <c r="I398" s="271"/>
      <c r="J398" s="159">
        <v>86.23</v>
      </c>
    </row>
    <row r="399" spans="1:10" ht="15" thickTop="1" x14ac:dyDescent="0.35">
      <c r="A399" s="160"/>
      <c r="B399" s="160"/>
      <c r="C399" s="160"/>
      <c r="D399" s="160"/>
      <c r="E399" s="160"/>
      <c r="F399" s="160"/>
      <c r="G399" s="160"/>
      <c r="H399" s="160"/>
      <c r="I399" s="160"/>
      <c r="J399" s="160"/>
    </row>
    <row r="400" spans="1:10" x14ac:dyDescent="0.35">
      <c r="A400" s="165" t="s">
        <v>1979</v>
      </c>
      <c r="B400" s="173" t="s">
        <v>1</v>
      </c>
      <c r="C400" s="165" t="s">
        <v>2</v>
      </c>
      <c r="D400" s="165" t="s">
        <v>3</v>
      </c>
      <c r="E400" s="270" t="s">
        <v>403</v>
      </c>
      <c r="F400" s="270"/>
      <c r="G400" s="174" t="s">
        <v>4</v>
      </c>
      <c r="H400" s="173" t="s">
        <v>5</v>
      </c>
      <c r="I400" s="173" t="s">
        <v>6</v>
      </c>
      <c r="J400" s="173" t="s">
        <v>7</v>
      </c>
    </row>
    <row r="401" spans="1:10" ht="25" customHeight="1" x14ac:dyDescent="0.35">
      <c r="A401" s="166" t="s">
        <v>404</v>
      </c>
      <c r="B401" s="142" t="s">
        <v>251</v>
      </c>
      <c r="C401" s="166" t="s">
        <v>12</v>
      </c>
      <c r="D401" s="166" t="s">
        <v>252</v>
      </c>
      <c r="E401" s="267" t="s">
        <v>798</v>
      </c>
      <c r="F401" s="267"/>
      <c r="G401" s="143" t="s">
        <v>31</v>
      </c>
      <c r="H401" s="150">
        <v>1</v>
      </c>
      <c r="I401" s="144">
        <v>57.12</v>
      </c>
      <c r="J401" s="144">
        <v>57.12</v>
      </c>
    </row>
    <row r="402" spans="1:10" ht="37.5" x14ac:dyDescent="0.35">
      <c r="A402" s="167" t="s">
        <v>406</v>
      </c>
      <c r="B402" s="151" t="s">
        <v>799</v>
      </c>
      <c r="C402" s="167" t="s">
        <v>12</v>
      </c>
      <c r="D402" s="167" t="s">
        <v>800</v>
      </c>
      <c r="E402" s="260" t="s">
        <v>477</v>
      </c>
      <c r="F402" s="260"/>
      <c r="G402" s="152" t="s">
        <v>36</v>
      </c>
      <c r="H402" s="153">
        <v>5.2999999999999999E-2</v>
      </c>
      <c r="I402" s="154">
        <v>720.69</v>
      </c>
      <c r="J402" s="154">
        <v>38.19</v>
      </c>
    </row>
    <row r="403" spans="1:10" ht="37.5" x14ac:dyDescent="0.35">
      <c r="A403" s="167" t="s">
        <v>406</v>
      </c>
      <c r="B403" s="151" t="s">
        <v>476</v>
      </c>
      <c r="C403" s="167" t="s">
        <v>12</v>
      </c>
      <c r="D403" s="167" t="s">
        <v>411</v>
      </c>
      <c r="E403" s="260" t="s">
        <v>477</v>
      </c>
      <c r="F403" s="260"/>
      <c r="G403" s="152" t="s">
        <v>409</v>
      </c>
      <c r="H403" s="153">
        <v>0.308</v>
      </c>
      <c r="I403" s="154">
        <v>17.09</v>
      </c>
      <c r="J403" s="154">
        <v>5.26</v>
      </c>
    </row>
    <row r="404" spans="1:10" ht="37.5" x14ac:dyDescent="0.35">
      <c r="A404" s="167" t="s">
        <v>406</v>
      </c>
      <c r="B404" s="151" t="s">
        <v>665</v>
      </c>
      <c r="C404" s="167" t="s">
        <v>12</v>
      </c>
      <c r="D404" s="167" t="s">
        <v>495</v>
      </c>
      <c r="E404" s="260" t="s">
        <v>477</v>
      </c>
      <c r="F404" s="260"/>
      <c r="G404" s="152" t="s">
        <v>409</v>
      </c>
      <c r="H404" s="153">
        <v>0.61599999999999999</v>
      </c>
      <c r="I404" s="154">
        <v>21.31</v>
      </c>
      <c r="J404" s="154">
        <v>13.12</v>
      </c>
    </row>
    <row r="405" spans="1:10" x14ac:dyDescent="0.35">
      <c r="A405" s="169" t="s">
        <v>412</v>
      </c>
      <c r="B405" s="155" t="s">
        <v>762</v>
      </c>
      <c r="C405" s="169" t="s">
        <v>12</v>
      </c>
      <c r="D405" s="169" t="s">
        <v>763</v>
      </c>
      <c r="E405" s="261" t="s">
        <v>415</v>
      </c>
      <c r="F405" s="261"/>
      <c r="G405" s="156" t="s">
        <v>421</v>
      </c>
      <c r="H405" s="157">
        <v>0.5</v>
      </c>
      <c r="I405" s="158">
        <v>1.1000000000000001</v>
      </c>
      <c r="J405" s="158">
        <v>0.55000000000000004</v>
      </c>
    </row>
    <row r="406" spans="1:10" ht="25" x14ac:dyDescent="0.35">
      <c r="A406" s="168"/>
      <c r="B406" s="168"/>
      <c r="C406" s="168"/>
      <c r="D406" s="168"/>
      <c r="E406" s="168" t="s">
        <v>422</v>
      </c>
      <c r="F406" s="159">
        <v>15.76</v>
      </c>
      <c r="G406" s="168" t="s">
        <v>423</v>
      </c>
      <c r="H406" s="159">
        <v>0</v>
      </c>
      <c r="I406" s="168" t="s">
        <v>424</v>
      </c>
      <c r="J406" s="159">
        <v>15.76</v>
      </c>
    </row>
    <row r="407" spans="1:10" ht="25.5" thickBot="1" x14ac:dyDescent="0.4">
      <c r="A407" s="168"/>
      <c r="B407" s="168"/>
      <c r="C407" s="168"/>
      <c r="D407" s="168"/>
      <c r="E407" s="168" t="s">
        <v>425</v>
      </c>
      <c r="F407" s="159">
        <v>16.46</v>
      </c>
      <c r="G407" s="168"/>
      <c r="H407" s="271" t="s">
        <v>426</v>
      </c>
      <c r="I407" s="271"/>
      <c r="J407" s="159">
        <v>73.58</v>
      </c>
    </row>
    <row r="408" spans="1:10" ht="15" thickTop="1" x14ac:dyDescent="0.35">
      <c r="A408" s="160"/>
      <c r="B408" s="160"/>
      <c r="C408" s="160"/>
      <c r="D408" s="160"/>
      <c r="E408" s="160"/>
      <c r="F408" s="160"/>
      <c r="G408" s="160"/>
      <c r="H408" s="160"/>
      <c r="I408" s="160"/>
      <c r="J408" s="160"/>
    </row>
    <row r="409" spans="1:10" ht="50" customHeight="1" x14ac:dyDescent="0.35">
      <c r="A409" s="165" t="s">
        <v>1980</v>
      </c>
      <c r="B409" s="173" t="s">
        <v>1</v>
      </c>
      <c r="C409" s="165" t="s">
        <v>2</v>
      </c>
      <c r="D409" s="165" t="s">
        <v>3</v>
      </c>
      <c r="E409" s="270" t="s">
        <v>403</v>
      </c>
      <c r="F409" s="270"/>
      <c r="G409" s="174" t="s">
        <v>4</v>
      </c>
      <c r="H409" s="173" t="s">
        <v>5</v>
      </c>
      <c r="I409" s="173" t="s">
        <v>6</v>
      </c>
      <c r="J409" s="173" t="s">
        <v>7</v>
      </c>
    </row>
    <row r="410" spans="1:10" ht="25" customHeight="1" x14ac:dyDescent="0.35">
      <c r="A410" s="166" t="s">
        <v>404</v>
      </c>
      <c r="B410" s="142" t="s">
        <v>253</v>
      </c>
      <c r="C410" s="166" t="s">
        <v>12</v>
      </c>
      <c r="D410" s="166" t="s">
        <v>254</v>
      </c>
      <c r="E410" s="267" t="s">
        <v>798</v>
      </c>
      <c r="F410" s="267"/>
      <c r="G410" s="143" t="s">
        <v>31</v>
      </c>
      <c r="H410" s="150">
        <v>1</v>
      </c>
      <c r="I410" s="144">
        <v>55.13</v>
      </c>
      <c r="J410" s="144">
        <v>55.13</v>
      </c>
    </row>
    <row r="411" spans="1:10" ht="37.5" x14ac:dyDescent="0.35">
      <c r="A411" s="167" t="s">
        <v>406</v>
      </c>
      <c r="B411" s="151" t="s">
        <v>476</v>
      </c>
      <c r="C411" s="167" t="s">
        <v>12</v>
      </c>
      <c r="D411" s="167" t="s">
        <v>411</v>
      </c>
      <c r="E411" s="260" t="s">
        <v>477</v>
      </c>
      <c r="F411" s="260"/>
      <c r="G411" s="152" t="s">
        <v>409</v>
      </c>
      <c r="H411" s="153">
        <v>0.15</v>
      </c>
      <c r="I411" s="154">
        <v>17.09</v>
      </c>
      <c r="J411" s="154">
        <v>2.56</v>
      </c>
    </row>
    <row r="412" spans="1:10" ht="37.5" x14ac:dyDescent="0.35">
      <c r="A412" s="167" t="s">
        <v>406</v>
      </c>
      <c r="B412" s="151" t="s">
        <v>790</v>
      </c>
      <c r="C412" s="167" t="s">
        <v>12</v>
      </c>
      <c r="D412" s="167" t="s">
        <v>791</v>
      </c>
      <c r="E412" s="260" t="s">
        <v>477</v>
      </c>
      <c r="F412" s="260"/>
      <c r="G412" s="152" t="s">
        <v>409</v>
      </c>
      <c r="H412" s="153">
        <v>0.24</v>
      </c>
      <c r="I412" s="154">
        <v>21.23</v>
      </c>
      <c r="J412" s="154">
        <v>5.09</v>
      </c>
    </row>
    <row r="413" spans="1:10" x14ac:dyDescent="0.35">
      <c r="A413" s="169" t="s">
        <v>412</v>
      </c>
      <c r="B413" s="155" t="s">
        <v>792</v>
      </c>
      <c r="C413" s="169" t="s">
        <v>12</v>
      </c>
      <c r="D413" s="169" t="s">
        <v>793</v>
      </c>
      <c r="E413" s="261" t="s">
        <v>415</v>
      </c>
      <c r="F413" s="261"/>
      <c r="G413" s="156" t="s">
        <v>421</v>
      </c>
      <c r="H413" s="157">
        <v>4.8600000000000003</v>
      </c>
      <c r="I413" s="158">
        <v>0.83</v>
      </c>
      <c r="J413" s="158">
        <v>4.03</v>
      </c>
    </row>
    <row r="414" spans="1:10" ht="25" x14ac:dyDescent="0.35">
      <c r="A414" s="169" t="s">
        <v>412</v>
      </c>
      <c r="B414" s="155" t="s">
        <v>805</v>
      </c>
      <c r="C414" s="169" t="s">
        <v>12</v>
      </c>
      <c r="D414" s="169" t="s">
        <v>806</v>
      </c>
      <c r="E414" s="261" t="s">
        <v>415</v>
      </c>
      <c r="F414" s="261"/>
      <c r="G414" s="156" t="s">
        <v>31</v>
      </c>
      <c r="H414" s="157">
        <v>1.06</v>
      </c>
      <c r="I414" s="158">
        <v>39.9</v>
      </c>
      <c r="J414" s="158">
        <v>42.29</v>
      </c>
    </row>
    <row r="415" spans="1:10" x14ac:dyDescent="0.35">
      <c r="A415" s="169" t="s">
        <v>412</v>
      </c>
      <c r="B415" s="155" t="s">
        <v>796</v>
      </c>
      <c r="C415" s="169" t="s">
        <v>12</v>
      </c>
      <c r="D415" s="169" t="s">
        <v>797</v>
      </c>
      <c r="E415" s="261" t="s">
        <v>415</v>
      </c>
      <c r="F415" s="261"/>
      <c r="G415" s="156" t="s">
        <v>421</v>
      </c>
      <c r="H415" s="157">
        <v>0.24</v>
      </c>
      <c r="I415" s="158">
        <v>4.87</v>
      </c>
      <c r="J415" s="158">
        <v>1.1599999999999999</v>
      </c>
    </row>
    <row r="416" spans="1:10" ht="25" x14ac:dyDescent="0.35">
      <c r="A416" s="168"/>
      <c r="B416" s="168"/>
      <c r="C416" s="168"/>
      <c r="D416" s="168"/>
      <c r="E416" s="168" t="s">
        <v>422</v>
      </c>
      <c r="F416" s="159">
        <v>5.15</v>
      </c>
      <c r="G416" s="168" t="s">
        <v>423</v>
      </c>
      <c r="H416" s="159">
        <v>0</v>
      </c>
      <c r="I416" s="168" t="s">
        <v>424</v>
      </c>
      <c r="J416" s="159">
        <v>5.15</v>
      </c>
    </row>
    <row r="417" spans="1:10" ht="25.5" thickBot="1" x14ac:dyDescent="0.4">
      <c r="A417" s="168"/>
      <c r="B417" s="168"/>
      <c r="C417" s="168"/>
      <c r="D417" s="168"/>
      <c r="E417" s="168" t="s">
        <v>425</v>
      </c>
      <c r="F417" s="159">
        <v>15.88</v>
      </c>
      <c r="G417" s="168"/>
      <c r="H417" s="271" t="s">
        <v>426</v>
      </c>
      <c r="I417" s="271"/>
      <c r="J417" s="159">
        <v>71.010000000000005</v>
      </c>
    </row>
    <row r="418" spans="1:10" ht="15" thickTop="1" x14ac:dyDescent="0.35">
      <c r="A418" s="160"/>
      <c r="B418" s="160"/>
      <c r="C418" s="160"/>
      <c r="D418" s="160"/>
      <c r="E418" s="160"/>
      <c r="F418" s="160"/>
      <c r="G418" s="160"/>
      <c r="H418" s="160"/>
      <c r="I418" s="160"/>
      <c r="J418" s="160"/>
    </row>
    <row r="419" spans="1:10" ht="50" customHeight="1" x14ac:dyDescent="0.35">
      <c r="A419" s="165" t="s">
        <v>1981</v>
      </c>
      <c r="B419" s="173" t="s">
        <v>1</v>
      </c>
      <c r="C419" s="165" t="s">
        <v>2</v>
      </c>
      <c r="D419" s="165" t="s">
        <v>3</v>
      </c>
      <c r="E419" s="270" t="s">
        <v>403</v>
      </c>
      <c r="F419" s="270"/>
      <c r="G419" s="174" t="s">
        <v>4</v>
      </c>
      <c r="H419" s="173" t="s">
        <v>5</v>
      </c>
      <c r="I419" s="173" t="s">
        <v>6</v>
      </c>
      <c r="J419" s="173" t="s">
        <v>7</v>
      </c>
    </row>
    <row r="420" spans="1:10" ht="25" x14ac:dyDescent="0.35">
      <c r="A420" s="166" t="s">
        <v>404</v>
      </c>
      <c r="B420" s="142" t="s">
        <v>255</v>
      </c>
      <c r="C420" s="166" t="s">
        <v>12</v>
      </c>
      <c r="D420" s="166" t="s">
        <v>256</v>
      </c>
      <c r="E420" s="267" t="s">
        <v>798</v>
      </c>
      <c r="F420" s="267"/>
      <c r="G420" s="143" t="s">
        <v>43</v>
      </c>
      <c r="H420" s="150">
        <v>1</v>
      </c>
      <c r="I420" s="144">
        <v>7.81</v>
      </c>
      <c r="J420" s="144">
        <v>7.81</v>
      </c>
    </row>
    <row r="421" spans="1:10" ht="37.5" x14ac:dyDescent="0.35">
      <c r="A421" s="167" t="s">
        <v>406</v>
      </c>
      <c r="B421" s="151" t="s">
        <v>476</v>
      </c>
      <c r="C421" s="167" t="s">
        <v>12</v>
      </c>
      <c r="D421" s="167" t="s">
        <v>411</v>
      </c>
      <c r="E421" s="260" t="s">
        <v>477</v>
      </c>
      <c r="F421" s="260"/>
      <c r="G421" s="152" t="s">
        <v>409</v>
      </c>
      <c r="H421" s="153">
        <v>3.1E-2</v>
      </c>
      <c r="I421" s="154">
        <v>17.09</v>
      </c>
      <c r="J421" s="154">
        <v>0.52</v>
      </c>
    </row>
    <row r="422" spans="1:10" ht="37.5" x14ac:dyDescent="0.35">
      <c r="A422" s="167" t="s">
        <v>406</v>
      </c>
      <c r="B422" s="151" t="s">
        <v>790</v>
      </c>
      <c r="C422" s="167" t="s">
        <v>12</v>
      </c>
      <c r="D422" s="167" t="s">
        <v>791</v>
      </c>
      <c r="E422" s="260" t="s">
        <v>477</v>
      </c>
      <c r="F422" s="260"/>
      <c r="G422" s="152" t="s">
        <v>409</v>
      </c>
      <c r="H422" s="153">
        <v>7.0000000000000007E-2</v>
      </c>
      <c r="I422" s="154">
        <v>21.23</v>
      </c>
      <c r="J422" s="154">
        <v>1.48</v>
      </c>
    </row>
    <row r="423" spans="1:10" x14ac:dyDescent="0.35">
      <c r="A423" s="169" t="s">
        <v>412</v>
      </c>
      <c r="B423" s="155" t="s">
        <v>792</v>
      </c>
      <c r="C423" s="169" t="s">
        <v>12</v>
      </c>
      <c r="D423" s="169" t="s">
        <v>793</v>
      </c>
      <c r="E423" s="261" t="s">
        <v>415</v>
      </c>
      <c r="F423" s="261"/>
      <c r="G423" s="156" t="s">
        <v>421</v>
      </c>
      <c r="H423" s="157">
        <v>0.60299999999999998</v>
      </c>
      <c r="I423" s="158">
        <v>0.83</v>
      </c>
      <c r="J423" s="158">
        <v>0.5</v>
      </c>
    </row>
    <row r="424" spans="1:10" ht="25" x14ac:dyDescent="0.35">
      <c r="A424" s="169" t="s">
        <v>412</v>
      </c>
      <c r="B424" s="155" t="s">
        <v>805</v>
      </c>
      <c r="C424" s="169" t="s">
        <v>12</v>
      </c>
      <c r="D424" s="169" t="s">
        <v>806</v>
      </c>
      <c r="E424" s="261" t="s">
        <v>415</v>
      </c>
      <c r="F424" s="261"/>
      <c r="G424" s="156" t="s">
        <v>31</v>
      </c>
      <c r="H424" s="157">
        <v>0.123</v>
      </c>
      <c r="I424" s="158">
        <v>39.9</v>
      </c>
      <c r="J424" s="158">
        <v>4.9000000000000004</v>
      </c>
    </row>
    <row r="425" spans="1:10" x14ac:dyDescent="0.35">
      <c r="A425" s="169" t="s">
        <v>412</v>
      </c>
      <c r="B425" s="155" t="s">
        <v>796</v>
      </c>
      <c r="C425" s="169" t="s">
        <v>12</v>
      </c>
      <c r="D425" s="169" t="s">
        <v>797</v>
      </c>
      <c r="E425" s="261" t="s">
        <v>415</v>
      </c>
      <c r="F425" s="261"/>
      <c r="G425" s="156" t="s">
        <v>421</v>
      </c>
      <c r="H425" s="157">
        <v>8.5000000000000006E-2</v>
      </c>
      <c r="I425" s="158">
        <v>4.87</v>
      </c>
      <c r="J425" s="158">
        <v>0.41</v>
      </c>
    </row>
    <row r="426" spans="1:10" ht="25" x14ac:dyDescent="0.35">
      <c r="A426" s="168"/>
      <c r="B426" s="168"/>
      <c r="C426" s="168"/>
      <c r="D426" s="168"/>
      <c r="E426" s="168" t="s">
        <v>422</v>
      </c>
      <c r="F426" s="159">
        <v>1.36</v>
      </c>
      <c r="G426" s="168" t="s">
        <v>423</v>
      </c>
      <c r="H426" s="159">
        <v>0</v>
      </c>
      <c r="I426" s="168" t="s">
        <v>424</v>
      </c>
      <c r="J426" s="159">
        <v>1.36</v>
      </c>
    </row>
    <row r="427" spans="1:10" ht="25" customHeight="1" thickBot="1" x14ac:dyDescent="0.4">
      <c r="A427" s="168"/>
      <c r="B427" s="168"/>
      <c r="C427" s="168"/>
      <c r="D427" s="168"/>
      <c r="E427" s="168" t="s">
        <v>425</v>
      </c>
      <c r="F427" s="159">
        <v>2.25</v>
      </c>
      <c r="G427" s="168"/>
      <c r="H427" s="271" t="s">
        <v>426</v>
      </c>
      <c r="I427" s="271"/>
      <c r="J427" s="159">
        <v>10.06</v>
      </c>
    </row>
    <row r="428" spans="1:10" ht="15" thickTop="1" x14ac:dyDescent="0.35">
      <c r="A428" s="160"/>
      <c r="B428" s="160"/>
      <c r="C428" s="160"/>
      <c r="D428" s="160"/>
      <c r="E428" s="160"/>
      <c r="F428" s="160"/>
      <c r="G428" s="160"/>
      <c r="H428" s="160"/>
      <c r="I428" s="160"/>
      <c r="J428" s="160"/>
    </row>
    <row r="429" spans="1:10" ht="25" customHeight="1" x14ac:dyDescent="0.35">
      <c r="A429" s="165" t="s">
        <v>1983</v>
      </c>
      <c r="B429" s="173" t="s">
        <v>1</v>
      </c>
      <c r="C429" s="165" t="s">
        <v>2</v>
      </c>
      <c r="D429" s="165" t="s">
        <v>3</v>
      </c>
      <c r="E429" s="270" t="s">
        <v>403</v>
      </c>
      <c r="F429" s="270"/>
      <c r="G429" s="174" t="s">
        <v>4</v>
      </c>
      <c r="H429" s="173" t="s">
        <v>5</v>
      </c>
      <c r="I429" s="173" t="s">
        <v>6</v>
      </c>
      <c r="J429" s="173" t="s">
        <v>7</v>
      </c>
    </row>
    <row r="430" spans="1:10" ht="25" x14ac:dyDescent="0.35">
      <c r="A430" s="166" t="s">
        <v>404</v>
      </c>
      <c r="B430" s="142" t="s">
        <v>155</v>
      </c>
      <c r="C430" s="166" t="s">
        <v>12</v>
      </c>
      <c r="D430" s="166" t="s">
        <v>156</v>
      </c>
      <c r="E430" s="267" t="s">
        <v>807</v>
      </c>
      <c r="F430" s="267"/>
      <c r="G430" s="143" t="s">
        <v>31</v>
      </c>
      <c r="H430" s="150">
        <v>1</v>
      </c>
      <c r="I430" s="144">
        <v>9.23</v>
      </c>
      <c r="J430" s="144">
        <v>9.23</v>
      </c>
    </row>
    <row r="431" spans="1:10" ht="37.5" x14ac:dyDescent="0.35">
      <c r="A431" s="167" t="s">
        <v>406</v>
      </c>
      <c r="B431" s="151" t="s">
        <v>476</v>
      </c>
      <c r="C431" s="167" t="s">
        <v>12</v>
      </c>
      <c r="D431" s="167" t="s">
        <v>411</v>
      </c>
      <c r="E431" s="260" t="s">
        <v>477</v>
      </c>
      <c r="F431" s="260"/>
      <c r="G431" s="152" t="s">
        <v>409</v>
      </c>
      <c r="H431" s="153">
        <v>8.5999999999999993E-2</v>
      </c>
      <c r="I431" s="154">
        <v>17.09</v>
      </c>
      <c r="J431" s="154">
        <v>1.46</v>
      </c>
    </row>
    <row r="432" spans="1:10" ht="37.5" x14ac:dyDescent="0.35">
      <c r="A432" s="167" t="s">
        <v>406</v>
      </c>
      <c r="B432" s="151" t="s">
        <v>808</v>
      </c>
      <c r="C432" s="167" t="s">
        <v>12</v>
      </c>
      <c r="D432" s="167" t="s">
        <v>809</v>
      </c>
      <c r="E432" s="260" t="s">
        <v>477</v>
      </c>
      <c r="F432" s="260"/>
      <c r="G432" s="152" t="s">
        <v>409</v>
      </c>
      <c r="H432" s="153">
        <v>0.23400000000000001</v>
      </c>
      <c r="I432" s="154">
        <v>22.38</v>
      </c>
      <c r="J432" s="154">
        <v>5.23</v>
      </c>
    </row>
    <row r="433" spans="1:10" ht="25" x14ac:dyDescent="0.35">
      <c r="A433" s="169" t="s">
        <v>412</v>
      </c>
      <c r="B433" s="155" t="s">
        <v>810</v>
      </c>
      <c r="C433" s="169" t="s">
        <v>12</v>
      </c>
      <c r="D433" s="169" t="s">
        <v>811</v>
      </c>
      <c r="E433" s="261" t="s">
        <v>415</v>
      </c>
      <c r="F433" s="261"/>
      <c r="G433" s="156" t="s">
        <v>16</v>
      </c>
      <c r="H433" s="157">
        <v>0.06</v>
      </c>
      <c r="I433" s="158">
        <v>0.81</v>
      </c>
      <c r="J433" s="158">
        <v>0.04</v>
      </c>
    </row>
    <row r="434" spans="1:10" x14ac:dyDescent="0.35">
      <c r="A434" s="169" t="s">
        <v>412</v>
      </c>
      <c r="B434" s="155" t="s">
        <v>812</v>
      </c>
      <c r="C434" s="169" t="s">
        <v>12</v>
      </c>
      <c r="D434" s="169" t="s">
        <v>813</v>
      </c>
      <c r="E434" s="261" t="s">
        <v>415</v>
      </c>
      <c r="F434" s="261"/>
      <c r="G434" s="156" t="s">
        <v>421</v>
      </c>
      <c r="H434" s="157">
        <v>1.04304</v>
      </c>
      <c r="I434" s="158">
        <v>2.4</v>
      </c>
      <c r="J434" s="158">
        <v>2.5</v>
      </c>
    </row>
    <row r="435" spans="1:10" ht="25" x14ac:dyDescent="0.35">
      <c r="A435" s="168"/>
      <c r="B435" s="168"/>
      <c r="C435" s="168"/>
      <c r="D435" s="168"/>
      <c r="E435" s="168" t="s">
        <v>422</v>
      </c>
      <c r="F435" s="159">
        <v>4.38</v>
      </c>
      <c r="G435" s="168" t="s">
        <v>423</v>
      </c>
      <c r="H435" s="159">
        <v>0</v>
      </c>
      <c r="I435" s="168" t="s">
        <v>424</v>
      </c>
      <c r="J435" s="159">
        <v>4.38</v>
      </c>
    </row>
    <row r="436" spans="1:10" ht="25" customHeight="1" thickBot="1" x14ac:dyDescent="0.4">
      <c r="A436" s="168"/>
      <c r="B436" s="168"/>
      <c r="C436" s="168"/>
      <c r="D436" s="168"/>
      <c r="E436" s="168" t="s">
        <v>425</v>
      </c>
      <c r="F436" s="159">
        <v>2.66</v>
      </c>
      <c r="G436" s="168"/>
      <c r="H436" s="271" t="s">
        <v>426</v>
      </c>
      <c r="I436" s="271"/>
      <c r="J436" s="159">
        <v>11.89</v>
      </c>
    </row>
    <row r="437" spans="1:10" ht="15" thickTop="1" x14ac:dyDescent="0.35">
      <c r="A437" s="160"/>
      <c r="B437" s="160"/>
      <c r="C437" s="160"/>
      <c r="D437" s="160"/>
      <c r="E437" s="160"/>
      <c r="F437" s="160"/>
      <c r="G437" s="160"/>
      <c r="H437" s="160"/>
      <c r="I437" s="160"/>
      <c r="J437" s="160"/>
    </row>
    <row r="438" spans="1:10" x14ac:dyDescent="0.35">
      <c r="A438" s="165" t="s">
        <v>1984</v>
      </c>
      <c r="B438" s="173" t="s">
        <v>1</v>
      </c>
      <c r="C438" s="165" t="s">
        <v>2</v>
      </c>
      <c r="D438" s="165" t="s">
        <v>3</v>
      </c>
      <c r="E438" s="270" t="s">
        <v>403</v>
      </c>
      <c r="F438" s="270"/>
      <c r="G438" s="174" t="s">
        <v>4</v>
      </c>
      <c r="H438" s="173" t="s">
        <v>5</v>
      </c>
      <c r="I438" s="173" t="s">
        <v>6</v>
      </c>
      <c r="J438" s="173" t="s">
        <v>7</v>
      </c>
    </row>
    <row r="439" spans="1:10" ht="25" customHeight="1" x14ac:dyDescent="0.35">
      <c r="A439" s="166" t="s">
        <v>404</v>
      </c>
      <c r="B439" s="142" t="s">
        <v>157</v>
      </c>
      <c r="C439" s="166" t="s">
        <v>12</v>
      </c>
      <c r="D439" s="166" t="s">
        <v>158</v>
      </c>
      <c r="E439" s="267" t="s">
        <v>807</v>
      </c>
      <c r="F439" s="267"/>
      <c r="G439" s="143" t="s">
        <v>31</v>
      </c>
      <c r="H439" s="150">
        <v>1</v>
      </c>
      <c r="I439" s="144">
        <v>14.13</v>
      </c>
      <c r="J439" s="144">
        <v>14.13</v>
      </c>
    </row>
    <row r="440" spans="1:10" ht="37.5" x14ac:dyDescent="0.35">
      <c r="A440" s="167" t="s">
        <v>406</v>
      </c>
      <c r="B440" s="151" t="s">
        <v>476</v>
      </c>
      <c r="C440" s="167" t="s">
        <v>12</v>
      </c>
      <c r="D440" s="167" t="s">
        <v>411</v>
      </c>
      <c r="E440" s="260" t="s">
        <v>477</v>
      </c>
      <c r="F440" s="260"/>
      <c r="G440" s="152" t="s">
        <v>409</v>
      </c>
      <c r="H440" s="153">
        <v>6.9000000000000006E-2</v>
      </c>
      <c r="I440" s="154">
        <v>17.09</v>
      </c>
      <c r="J440" s="154">
        <v>1.17</v>
      </c>
    </row>
    <row r="441" spans="1:10" ht="37.5" x14ac:dyDescent="0.35">
      <c r="A441" s="167" t="s">
        <v>406</v>
      </c>
      <c r="B441" s="151" t="s">
        <v>808</v>
      </c>
      <c r="C441" s="167" t="s">
        <v>12</v>
      </c>
      <c r="D441" s="167" t="s">
        <v>809</v>
      </c>
      <c r="E441" s="260" t="s">
        <v>477</v>
      </c>
      <c r="F441" s="260"/>
      <c r="G441" s="152" t="s">
        <v>409</v>
      </c>
      <c r="H441" s="153">
        <v>0.187</v>
      </c>
      <c r="I441" s="154">
        <v>22.38</v>
      </c>
      <c r="J441" s="154">
        <v>4.18</v>
      </c>
    </row>
    <row r="442" spans="1:10" x14ac:dyDescent="0.35">
      <c r="A442" s="169" t="s">
        <v>412</v>
      </c>
      <c r="B442" s="155" t="s">
        <v>814</v>
      </c>
      <c r="C442" s="169" t="s">
        <v>12</v>
      </c>
      <c r="D442" s="169" t="s">
        <v>815</v>
      </c>
      <c r="E442" s="261" t="s">
        <v>415</v>
      </c>
      <c r="F442" s="261"/>
      <c r="G442" s="156" t="s">
        <v>277</v>
      </c>
      <c r="H442" s="157">
        <v>0.33</v>
      </c>
      <c r="I442" s="158">
        <v>26.63</v>
      </c>
      <c r="J442" s="158">
        <v>8.7799999999999994</v>
      </c>
    </row>
    <row r="443" spans="1:10" ht="25" x14ac:dyDescent="0.35">
      <c r="A443" s="168"/>
      <c r="B443" s="168"/>
      <c r="C443" s="168"/>
      <c r="D443" s="168"/>
      <c r="E443" s="168" t="s">
        <v>422</v>
      </c>
      <c r="F443" s="159">
        <v>3.5</v>
      </c>
      <c r="G443" s="168" t="s">
        <v>423</v>
      </c>
      <c r="H443" s="159">
        <v>0</v>
      </c>
      <c r="I443" s="168" t="s">
        <v>424</v>
      </c>
      <c r="J443" s="159">
        <v>3.5</v>
      </c>
    </row>
    <row r="444" spans="1:10" ht="25.5" thickBot="1" x14ac:dyDescent="0.4">
      <c r="A444" s="168"/>
      <c r="B444" s="168"/>
      <c r="C444" s="168"/>
      <c r="D444" s="168"/>
      <c r="E444" s="168" t="s">
        <v>425</v>
      </c>
      <c r="F444" s="159">
        <v>4.07</v>
      </c>
      <c r="G444" s="168"/>
      <c r="H444" s="271" t="s">
        <v>426</v>
      </c>
      <c r="I444" s="271"/>
      <c r="J444" s="159">
        <v>18.2</v>
      </c>
    </row>
    <row r="445" spans="1:10" ht="25" customHeight="1" thickTop="1" x14ac:dyDescent="0.35">
      <c r="A445" s="160"/>
      <c r="B445" s="160"/>
      <c r="C445" s="160"/>
      <c r="D445" s="160"/>
      <c r="E445" s="160"/>
      <c r="F445" s="160"/>
      <c r="G445" s="160"/>
      <c r="H445" s="160"/>
      <c r="I445" s="160"/>
      <c r="J445" s="160"/>
    </row>
    <row r="446" spans="1:10" x14ac:dyDescent="0.35">
      <c r="A446" s="165" t="s">
        <v>1986</v>
      </c>
      <c r="B446" s="173" t="s">
        <v>1</v>
      </c>
      <c r="C446" s="165" t="s">
        <v>2</v>
      </c>
      <c r="D446" s="165" t="s">
        <v>3</v>
      </c>
      <c r="E446" s="270" t="s">
        <v>403</v>
      </c>
      <c r="F446" s="270"/>
      <c r="G446" s="174" t="s">
        <v>4</v>
      </c>
      <c r="H446" s="173" t="s">
        <v>5</v>
      </c>
      <c r="I446" s="173" t="s">
        <v>6</v>
      </c>
      <c r="J446" s="173" t="s">
        <v>7</v>
      </c>
    </row>
    <row r="447" spans="1:10" ht="25" x14ac:dyDescent="0.35">
      <c r="A447" s="166" t="s">
        <v>404</v>
      </c>
      <c r="B447" s="142" t="s">
        <v>159</v>
      </c>
      <c r="C447" s="166" t="s">
        <v>12</v>
      </c>
      <c r="D447" s="166" t="s">
        <v>160</v>
      </c>
      <c r="E447" s="267" t="s">
        <v>807</v>
      </c>
      <c r="F447" s="267"/>
      <c r="G447" s="143" t="s">
        <v>31</v>
      </c>
      <c r="H447" s="150">
        <v>1</v>
      </c>
      <c r="I447" s="144">
        <v>16.97</v>
      </c>
      <c r="J447" s="144">
        <v>16.97</v>
      </c>
    </row>
    <row r="448" spans="1:10" ht="37.5" x14ac:dyDescent="0.35">
      <c r="A448" s="167" t="s">
        <v>406</v>
      </c>
      <c r="B448" s="151" t="s">
        <v>476</v>
      </c>
      <c r="C448" s="167" t="s">
        <v>12</v>
      </c>
      <c r="D448" s="167" t="s">
        <v>411</v>
      </c>
      <c r="E448" s="260" t="s">
        <v>477</v>
      </c>
      <c r="F448" s="260"/>
      <c r="G448" s="152" t="s">
        <v>409</v>
      </c>
      <c r="H448" s="153">
        <v>0.185</v>
      </c>
      <c r="I448" s="154">
        <v>17.09</v>
      </c>
      <c r="J448" s="154">
        <v>3.16</v>
      </c>
    </row>
    <row r="449" spans="1:10" ht="25" customHeight="1" x14ac:dyDescent="0.35">
      <c r="A449" s="167" t="s">
        <v>406</v>
      </c>
      <c r="B449" s="151" t="s">
        <v>808</v>
      </c>
      <c r="C449" s="167" t="s">
        <v>12</v>
      </c>
      <c r="D449" s="167" t="s">
        <v>809</v>
      </c>
      <c r="E449" s="260" t="s">
        <v>477</v>
      </c>
      <c r="F449" s="260"/>
      <c r="G449" s="152" t="s">
        <v>409</v>
      </c>
      <c r="H449" s="153">
        <v>0.504</v>
      </c>
      <c r="I449" s="154">
        <v>22.38</v>
      </c>
      <c r="J449" s="154">
        <v>11.27</v>
      </c>
    </row>
    <row r="450" spans="1:10" ht="25" x14ac:dyDescent="0.35">
      <c r="A450" s="169" t="s">
        <v>412</v>
      </c>
      <c r="B450" s="155" t="s">
        <v>810</v>
      </c>
      <c r="C450" s="169" t="s">
        <v>12</v>
      </c>
      <c r="D450" s="169" t="s">
        <v>811</v>
      </c>
      <c r="E450" s="261" t="s">
        <v>415</v>
      </c>
      <c r="F450" s="261"/>
      <c r="G450" s="156" t="s">
        <v>16</v>
      </c>
      <c r="H450" s="157">
        <v>0.06</v>
      </c>
      <c r="I450" s="158">
        <v>0.81</v>
      </c>
      <c r="J450" s="158">
        <v>0.04</v>
      </c>
    </row>
    <row r="451" spans="1:10" x14ac:dyDescent="0.35">
      <c r="A451" s="169" t="s">
        <v>412</v>
      </c>
      <c r="B451" s="155" t="s">
        <v>812</v>
      </c>
      <c r="C451" s="169" t="s">
        <v>12</v>
      </c>
      <c r="D451" s="169" t="s">
        <v>813</v>
      </c>
      <c r="E451" s="261" t="s">
        <v>415</v>
      </c>
      <c r="F451" s="261"/>
      <c r="G451" s="156" t="s">
        <v>421</v>
      </c>
      <c r="H451" s="157">
        <v>1.04304</v>
      </c>
      <c r="I451" s="158">
        <v>2.4</v>
      </c>
      <c r="J451" s="158">
        <v>2.5</v>
      </c>
    </row>
    <row r="452" spans="1:10" ht="25" x14ac:dyDescent="0.35">
      <c r="A452" s="168"/>
      <c r="B452" s="168"/>
      <c r="C452" s="168"/>
      <c r="D452" s="168"/>
      <c r="E452" s="168" t="s">
        <v>422</v>
      </c>
      <c r="F452" s="159">
        <v>9.44</v>
      </c>
      <c r="G452" s="168" t="s">
        <v>423</v>
      </c>
      <c r="H452" s="159">
        <v>0</v>
      </c>
      <c r="I452" s="168" t="s">
        <v>424</v>
      </c>
      <c r="J452" s="159">
        <v>9.44</v>
      </c>
    </row>
    <row r="453" spans="1:10" ht="25.5" thickBot="1" x14ac:dyDescent="0.4">
      <c r="A453" s="168"/>
      <c r="B453" s="168"/>
      <c r="C453" s="168"/>
      <c r="D453" s="168"/>
      <c r="E453" s="168" t="s">
        <v>425</v>
      </c>
      <c r="F453" s="159">
        <v>4.8899999999999997</v>
      </c>
      <c r="G453" s="168"/>
      <c r="H453" s="271" t="s">
        <v>426</v>
      </c>
      <c r="I453" s="271"/>
      <c r="J453" s="159">
        <v>21.86</v>
      </c>
    </row>
    <row r="454" spans="1:10" ht="25" customHeight="1" thickTop="1" x14ac:dyDescent="0.35">
      <c r="A454" s="160"/>
      <c r="B454" s="160"/>
      <c r="C454" s="160"/>
      <c r="D454" s="160"/>
      <c r="E454" s="160"/>
      <c r="F454" s="160"/>
      <c r="G454" s="160"/>
      <c r="H454" s="160"/>
      <c r="I454" s="160"/>
      <c r="J454" s="160"/>
    </row>
    <row r="455" spans="1:10" x14ac:dyDescent="0.35">
      <c r="A455" s="165" t="s">
        <v>1987</v>
      </c>
      <c r="B455" s="173" t="s">
        <v>1</v>
      </c>
      <c r="C455" s="165" t="s">
        <v>2</v>
      </c>
      <c r="D455" s="165" t="s">
        <v>3</v>
      </c>
      <c r="E455" s="270" t="s">
        <v>403</v>
      </c>
      <c r="F455" s="270"/>
      <c r="G455" s="174" t="s">
        <v>4</v>
      </c>
      <c r="H455" s="173" t="s">
        <v>5</v>
      </c>
      <c r="I455" s="173" t="s">
        <v>6</v>
      </c>
      <c r="J455" s="173" t="s">
        <v>7</v>
      </c>
    </row>
    <row r="456" spans="1:10" ht="25" x14ac:dyDescent="0.35">
      <c r="A456" s="166" t="s">
        <v>404</v>
      </c>
      <c r="B456" s="142" t="s">
        <v>161</v>
      </c>
      <c r="C456" s="166" t="s">
        <v>12</v>
      </c>
      <c r="D456" s="166" t="s">
        <v>162</v>
      </c>
      <c r="E456" s="267" t="s">
        <v>807</v>
      </c>
      <c r="F456" s="267"/>
      <c r="G456" s="143" t="s">
        <v>31</v>
      </c>
      <c r="H456" s="150">
        <v>1</v>
      </c>
      <c r="I456" s="144">
        <v>15.76</v>
      </c>
      <c r="J456" s="144">
        <v>15.76</v>
      </c>
    </row>
    <row r="457" spans="1:10" ht="37.5" x14ac:dyDescent="0.35">
      <c r="A457" s="167" t="s">
        <v>406</v>
      </c>
      <c r="B457" s="151" t="s">
        <v>476</v>
      </c>
      <c r="C457" s="167" t="s">
        <v>12</v>
      </c>
      <c r="D457" s="167" t="s">
        <v>411</v>
      </c>
      <c r="E457" s="260" t="s">
        <v>477</v>
      </c>
      <c r="F457" s="260"/>
      <c r="G457" s="152" t="s">
        <v>409</v>
      </c>
      <c r="H457" s="153">
        <v>8.8999999999999996E-2</v>
      </c>
      <c r="I457" s="154">
        <v>17.09</v>
      </c>
      <c r="J457" s="154">
        <v>1.52</v>
      </c>
    </row>
    <row r="458" spans="1:10" ht="37.5" x14ac:dyDescent="0.35">
      <c r="A458" s="167" t="s">
        <v>406</v>
      </c>
      <c r="B458" s="151" t="s">
        <v>808</v>
      </c>
      <c r="C458" s="167" t="s">
        <v>12</v>
      </c>
      <c r="D458" s="167" t="s">
        <v>809</v>
      </c>
      <c r="E458" s="260" t="s">
        <v>477</v>
      </c>
      <c r="F458" s="260"/>
      <c r="G458" s="152" t="s">
        <v>409</v>
      </c>
      <c r="H458" s="153">
        <v>0.24399999999999999</v>
      </c>
      <c r="I458" s="154">
        <v>22.38</v>
      </c>
      <c r="J458" s="154">
        <v>5.46</v>
      </c>
    </row>
    <row r="459" spans="1:10" ht="25" customHeight="1" x14ac:dyDescent="0.35">
      <c r="A459" s="169" t="s">
        <v>412</v>
      </c>
      <c r="B459" s="155" t="s">
        <v>814</v>
      </c>
      <c r="C459" s="169" t="s">
        <v>12</v>
      </c>
      <c r="D459" s="169" t="s">
        <v>815</v>
      </c>
      <c r="E459" s="261" t="s">
        <v>415</v>
      </c>
      <c r="F459" s="261"/>
      <c r="G459" s="156" t="s">
        <v>277</v>
      </c>
      <c r="H459" s="157">
        <v>0.33</v>
      </c>
      <c r="I459" s="158">
        <v>26.63</v>
      </c>
      <c r="J459" s="158">
        <v>8.7799999999999994</v>
      </c>
    </row>
    <row r="460" spans="1:10" ht="25" x14ac:dyDescent="0.35">
      <c r="A460" s="168"/>
      <c r="B460" s="168"/>
      <c r="C460" s="168"/>
      <c r="D460" s="168"/>
      <c r="E460" s="168" t="s">
        <v>422</v>
      </c>
      <c r="F460" s="159">
        <v>4.55</v>
      </c>
      <c r="G460" s="168" t="s">
        <v>423</v>
      </c>
      <c r="H460" s="159">
        <v>0</v>
      </c>
      <c r="I460" s="168" t="s">
        <v>424</v>
      </c>
      <c r="J460" s="159">
        <v>4.55</v>
      </c>
    </row>
    <row r="461" spans="1:10" ht="25.5" thickBot="1" x14ac:dyDescent="0.4">
      <c r="A461" s="168"/>
      <c r="B461" s="168"/>
      <c r="C461" s="168"/>
      <c r="D461" s="168"/>
      <c r="E461" s="168" t="s">
        <v>425</v>
      </c>
      <c r="F461" s="159">
        <v>4.54</v>
      </c>
      <c r="G461" s="168"/>
      <c r="H461" s="271" t="s">
        <v>426</v>
      </c>
      <c r="I461" s="271"/>
      <c r="J461" s="159">
        <v>20.3</v>
      </c>
    </row>
    <row r="462" spans="1:10" ht="15" thickTop="1" x14ac:dyDescent="0.35">
      <c r="A462" s="160"/>
      <c r="B462" s="160"/>
      <c r="C462" s="160"/>
      <c r="D462" s="160"/>
      <c r="E462" s="160"/>
      <c r="F462" s="160"/>
      <c r="G462" s="160"/>
      <c r="H462" s="160"/>
      <c r="I462" s="160"/>
      <c r="J462" s="160"/>
    </row>
    <row r="463" spans="1:10" x14ac:dyDescent="0.35">
      <c r="A463" s="165" t="s">
        <v>1989</v>
      </c>
      <c r="B463" s="173" t="s">
        <v>1</v>
      </c>
      <c r="C463" s="165" t="s">
        <v>2</v>
      </c>
      <c r="D463" s="165" t="s">
        <v>3</v>
      </c>
      <c r="E463" s="270" t="s">
        <v>403</v>
      </c>
      <c r="F463" s="270"/>
      <c r="G463" s="174" t="s">
        <v>4</v>
      </c>
      <c r="H463" s="173" t="s">
        <v>5</v>
      </c>
      <c r="I463" s="173" t="s">
        <v>6</v>
      </c>
      <c r="J463" s="173" t="s">
        <v>7</v>
      </c>
    </row>
    <row r="464" spans="1:10" ht="25" customHeight="1" x14ac:dyDescent="0.35">
      <c r="A464" s="166" t="s">
        <v>404</v>
      </c>
      <c r="B464" s="142" t="s">
        <v>150</v>
      </c>
      <c r="C464" s="166" t="s">
        <v>12</v>
      </c>
      <c r="D464" s="166" t="s">
        <v>151</v>
      </c>
      <c r="E464" s="267" t="s">
        <v>807</v>
      </c>
      <c r="F464" s="267"/>
      <c r="G464" s="143" t="s">
        <v>31</v>
      </c>
      <c r="H464" s="150">
        <v>1</v>
      </c>
      <c r="I464" s="144">
        <v>12.89</v>
      </c>
      <c r="J464" s="144">
        <v>12.89</v>
      </c>
    </row>
    <row r="465" spans="1:10" ht="37.5" x14ac:dyDescent="0.35">
      <c r="A465" s="167" t="s">
        <v>406</v>
      </c>
      <c r="B465" s="151" t="s">
        <v>808</v>
      </c>
      <c r="C465" s="167" t="s">
        <v>12</v>
      </c>
      <c r="D465" s="167" t="s">
        <v>809</v>
      </c>
      <c r="E465" s="260" t="s">
        <v>477</v>
      </c>
      <c r="F465" s="260"/>
      <c r="G465" s="152" t="s">
        <v>409</v>
      </c>
      <c r="H465" s="153">
        <v>0.3805</v>
      </c>
      <c r="I465" s="154">
        <v>22.38</v>
      </c>
      <c r="J465" s="154">
        <v>8.51</v>
      </c>
    </row>
    <row r="466" spans="1:10" x14ac:dyDescent="0.35">
      <c r="A466" s="169" t="s">
        <v>412</v>
      </c>
      <c r="B466" s="155" t="s">
        <v>816</v>
      </c>
      <c r="C466" s="169" t="s">
        <v>12</v>
      </c>
      <c r="D466" s="169" t="s">
        <v>817</v>
      </c>
      <c r="E466" s="261" t="s">
        <v>415</v>
      </c>
      <c r="F466" s="261"/>
      <c r="G466" s="156" t="s">
        <v>277</v>
      </c>
      <c r="H466" s="157">
        <v>1.2999999999999999E-2</v>
      </c>
      <c r="I466" s="158">
        <v>20.82</v>
      </c>
      <c r="J466" s="158">
        <v>0.27</v>
      </c>
    </row>
    <row r="467" spans="1:10" x14ac:dyDescent="0.35">
      <c r="A467" s="169" t="s">
        <v>412</v>
      </c>
      <c r="B467" s="155" t="s">
        <v>818</v>
      </c>
      <c r="C467" s="169" t="s">
        <v>12</v>
      </c>
      <c r="D467" s="169" t="s">
        <v>819</v>
      </c>
      <c r="E467" s="261" t="s">
        <v>415</v>
      </c>
      <c r="F467" s="261"/>
      <c r="G467" s="156" t="s">
        <v>277</v>
      </c>
      <c r="H467" s="157">
        <v>0.13</v>
      </c>
      <c r="I467" s="158">
        <v>31.67</v>
      </c>
      <c r="J467" s="158">
        <v>4.1100000000000003</v>
      </c>
    </row>
    <row r="468" spans="1:10" ht="25" x14ac:dyDescent="0.35">
      <c r="A468" s="168"/>
      <c r="B468" s="168"/>
      <c r="C468" s="168"/>
      <c r="D468" s="168"/>
      <c r="E468" s="168" t="s">
        <v>422</v>
      </c>
      <c r="F468" s="159">
        <v>5.62</v>
      </c>
      <c r="G468" s="168" t="s">
        <v>423</v>
      </c>
      <c r="H468" s="159">
        <v>0</v>
      </c>
      <c r="I468" s="168" t="s">
        <v>424</v>
      </c>
      <c r="J468" s="159">
        <v>5.62</v>
      </c>
    </row>
    <row r="469" spans="1:10" ht="25.5" thickBot="1" x14ac:dyDescent="0.4">
      <c r="A469" s="168"/>
      <c r="B469" s="168"/>
      <c r="C469" s="168"/>
      <c r="D469" s="168"/>
      <c r="E469" s="168" t="s">
        <v>425</v>
      </c>
      <c r="F469" s="159">
        <v>3.71</v>
      </c>
      <c r="G469" s="168"/>
      <c r="H469" s="271" t="s">
        <v>426</v>
      </c>
      <c r="I469" s="271"/>
      <c r="J469" s="159">
        <v>16.600000000000001</v>
      </c>
    </row>
    <row r="470" spans="1:10" ht="15" thickTop="1" x14ac:dyDescent="0.35">
      <c r="A470" s="160"/>
      <c r="B470" s="160"/>
      <c r="C470" s="160"/>
      <c r="D470" s="160"/>
      <c r="E470" s="160"/>
      <c r="F470" s="160"/>
      <c r="G470" s="160"/>
      <c r="H470" s="160"/>
      <c r="I470" s="160"/>
      <c r="J470" s="160"/>
    </row>
    <row r="471" spans="1:10" x14ac:dyDescent="0.35">
      <c r="A471" s="165" t="s">
        <v>1990</v>
      </c>
      <c r="B471" s="173" t="s">
        <v>1</v>
      </c>
      <c r="C471" s="165" t="s">
        <v>2</v>
      </c>
      <c r="D471" s="165" t="s">
        <v>3</v>
      </c>
      <c r="E471" s="270" t="s">
        <v>403</v>
      </c>
      <c r="F471" s="270"/>
      <c r="G471" s="174" t="s">
        <v>4</v>
      </c>
      <c r="H471" s="173" t="s">
        <v>5</v>
      </c>
      <c r="I471" s="173" t="s">
        <v>6</v>
      </c>
      <c r="J471" s="173" t="s">
        <v>7</v>
      </c>
    </row>
    <row r="472" spans="1:10" ht="37.5" x14ac:dyDescent="0.35">
      <c r="A472" s="166" t="s">
        <v>404</v>
      </c>
      <c r="B472" s="142" t="s">
        <v>152</v>
      </c>
      <c r="C472" s="166" t="s">
        <v>12</v>
      </c>
      <c r="D472" s="166" t="s">
        <v>153</v>
      </c>
      <c r="E472" s="267" t="s">
        <v>807</v>
      </c>
      <c r="F472" s="267"/>
      <c r="G472" s="143" t="s">
        <v>31</v>
      </c>
      <c r="H472" s="150">
        <v>1</v>
      </c>
      <c r="I472" s="144">
        <v>22.98</v>
      </c>
      <c r="J472" s="144">
        <v>22.98</v>
      </c>
    </row>
    <row r="473" spans="1:10" ht="37.5" x14ac:dyDescent="0.35">
      <c r="A473" s="167" t="s">
        <v>406</v>
      </c>
      <c r="B473" s="151" t="s">
        <v>808</v>
      </c>
      <c r="C473" s="167" t="s">
        <v>12</v>
      </c>
      <c r="D473" s="167" t="s">
        <v>809</v>
      </c>
      <c r="E473" s="260" t="s">
        <v>477</v>
      </c>
      <c r="F473" s="260"/>
      <c r="G473" s="152" t="s">
        <v>409</v>
      </c>
      <c r="H473" s="153">
        <v>0.90969999999999995</v>
      </c>
      <c r="I473" s="154">
        <v>22.38</v>
      </c>
      <c r="J473" s="154">
        <v>20.350000000000001</v>
      </c>
    </row>
    <row r="474" spans="1:10" ht="25" customHeight="1" x14ac:dyDescent="0.35">
      <c r="A474" s="169" t="s">
        <v>412</v>
      </c>
      <c r="B474" s="155" t="s">
        <v>820</v>
      </c>
      <c r="C474" s="169" t="s">
        <v>12</v>
      </c>
      <c r="D474" s="169" t="s">
        <v>821</v>
      </c>
      <c r="E474" s="261" t="s">
        <v>415</v>
      </c>
      <c r="F474" s="261"/>
      <c r="G474" s="156" t="s">
        <v>277</v>
      </c>
      <c r="H474" s="157">
        <v>7.9200000000000007E-2</v>
      </c>
      <c r="I474" s="158">
        <v>33.33</v>
      </c>
      <c r="J474" s="158">
        <v>2.63</v>
      </c>
    </row>
    <row r="475" spans="1:10" ht="25" x14ac:dyDescent="0.35">
      <c r="A475" s="168"/>
      <c r="B475" s="168"/>
      <c r="C475" s="168"/>
      <c r="D475" s="168"/>
      <c r="E475" s="168" t="s">
        <v>422</v>
      </c>
      <c r="F475" s="159">
        <v>13.45</v>
      </c>
      <c r="G475" s="168" t="s">
        <v>423</v>
      </c>
      <c r="H475" s="159">
        <v>0</v>
      </c>
      <c r="I475" s="168" t="s">
        <v>424</v>
      </c>
      <c r="J475" s="159">
        <v>13.45</v>
      </c>
    </row>
    <row r="476" spans="1:10" ht="25.5" thickBot="1" x14ac:dyDescent="0.4">
      <c r="A476" s="168"/>
      <c r="B476" s="168"/>
      <c r="C476" s="168"/>
      <c r="D476" s="168"/>
      <c r="E476" s="168" t="s">
        <v>425</v>
      </c>
      <c r="F476" s="159">
        <v>6.62</v>
      </c>
      <c r="G476" s="168"/>
      <c r="H476" s="271" t="s">
        <v>426</v>
      </c>
      <c r="I476" s="271"/>
      <c r="J476" s="159">
        <v>29.6</v>
      </c>
    </row>
    <row r="477" spans="1:10" ht="15" thickTop="1" x14ac:dyDescent="0.35">
      <c r="A477" s="160"/>
      <c r="B477" s="160"/>
      <c r="C477" s="160"/>
      <c r="D477" s="160"/>
      <c r="E477" s="160"/>
      <c r="F477" s="160"/>
      <c r="G477" s="160"/>
      <c r="H477" s="160"/>
      <c r="I477" s="160"/>
      <c r="J477" s="160"/>
    </row>
    <row r="478" spans="1:10" ht="25" customHeight="1" x14ac:dyDescent="0.35">
      <c r="A478" s="165" t="s">
        <v>1991</v>
      </c>
      <c r="B478" s="173" t="s">
        <v>1</v>
      </c>
      <c r="C478" s="165" t="s">
        <v>2</v>
      </c>
      <c r="D478" s="165" t="s">
        <v>3</v>
      </c>
      <c r="E478" s="270" t="s">
        <v>403</v>
      </c>
      <c r="F478" s="270"/>
      <c r="G478" s="174" t="s">
        <v>4</v>
      </c>
      <c r="H478" s="173" t="s">
        <v>5</v>
      </c>
      <c r="I478" s="173" t="s">
        <v>6</v>
      </c>
      <c r="J478" s="173" t="s">
        <v>7</v>
      </c>
    </row>
    <row r="479" spans="1:10" ht="37.5" x14ac:dyDescent="0.35">
      <c r="A479" s="166" t="s">
        <v>404</v>
      </c>
      <c r="B479" s="142" t="s">
        <v>40</v>
      </c>
      <c r="C479" s="166" t="s">
        <v>12</v>
      </c>
      <c r="D479" s="166" t="s">
        <v>257</v>
      </c>
      <c r="E479" s="267" t="s">
        <v>798</v>
      </c>
      <c r="F479" s="267"/>
      <c r="G479" s="143" t="s">
        <v>36</v>
      </c>
      <c r="H479" s="150">
        <v>1</v>
      </c>
      <c r="I479" s="144">
        <v>869.07</v>
      </c>
      <c r="J479" s="144">
        <v>869.07</v>
      </c>
    </row>
    <row r="480" spans="1:10" ht="37.5" x14ac:dyDescent="0.35">
      <c r="A480" s="167" t="s">
        <v>406</v>
      </c>
      <c r="B480" s="151" t="s">
        <v>822</v>
      </c>
      <c r="C480" s="167" t="s">
        <v>12</v>
      </c>
      <c r="D480" s="167" t="s">
        <v>823</v>
      </c>
      <c r="E480" s="260" t="s">
        <v>824</v>
      </c>
      <c r="F480" s="260"/>
      <c r="G480" s="152" t="s">
        <v>36</v>
      </c>
      <c r="H480" s="153">
        <v>1.2315</v>
      </c>
      <c r="I480" s="154">
        <v>584.16999999999996</v>
      </c>
      <c r="J480" s="154">
        <v>719.4</v>
      </c>
    </row>
    <row r="481" spans="1:10" ht="37.5" x14ac:dyDescent="0.35">
      <c r="A481" s="167" t="s">
        <v>406</v>
      </c>
      <c r="B481" s="151" t="s">
        <v>476</v>
      </c>
      <c r="C481" s="167" t="s">
        <v>12</v>
      </c>
      <c r="D481" s="167" t="s">
        <v>411</v>
      </c>
      <c r="E481" s="260" t="s">
        <v>477</v>
      </c>
      <c r="F481" s="260"/>
      <c r="G481" s="152" t="s">
        <v>409</v>
      </c>
      <c r="H481" s="153">
        <v>3.0417000000000001</v>
      </c>
      <c r="I481" s="154">
        <v>17.09</v>
      </c>
      <c r="J481" s="154">
        <v>51.98</v>
      </c>
    </row>
    <row r="482" spans="1:10" ht="37.5" x14ac:dyDescent="0.35">
      <c r="A482" s="167" t="s">
        <v>406</v>
      </c>
      <c r="B482" s="151" t="s">
        <v>525</v>
      </c>
      <c r="C482" s="167" t="s">
        <v>12</v>
      </c>
      <c r="D482" s="167" t="s">
        <v>526</v>
      </c>
      <c r="E482" s="260" t="s">
        <v>477</v>
      </c>
      <c r="F482" s="260"/>
      <c r="G482" s="152" t="s">
        <v>409</v>
      </c>
      <c r="H482" s="153">
        <v>1.6268</v>
      </c>
      <c r="I482" s="154">
        <v>21.07</v>
      </c>
      <c r="J482" s="154">
        <v>34.270000000000003</v>
      </c>
    </row>
    <row r="483" spans="1:10" ht="37.5" x14ac:dyDescent="0.35">
      <c r="A483" s="167" t="s">
        <v>406</v>
      </c>
      <c r="B483" s="151" t="s">
        <v>665</v>
      </c>
      <c r="C483" s="167" t="s">
        <v>12</v>
      </c>
      <c r="D483" s="167" t="s">
        <v>495</v>
      </c>
      <c r="E483" s="260" t="s">
        <v>477</v>
      </c>
      <c r="F483" s="260"/>
      <c r="G483" s="152" t="s">
        <v>409</v>
      </c>
      <c r="H483" s="153">
        <v>1.4149</v>
      </c>
      <c r="I483" s="154">
        <v>21.31</v>
      </c>
      <c r="J483" s="154">
        <v>30.15</v>
      </c>
    </row>
    <row r="484" spans="1:10" ht="37.5" customHeight="1" x14ac:dyDescent="0.35">
      <c r="A484" s="169" t="s">
        <v>412</v>
      </c>
      <c r="B484" s="155" t="s">
        <v>825</v>
      </c>
      <c r="C484" s="169" t="s">
        <v>12</v>
      </c>
      <c r="D484" s="169" t="s">
        <v>826</v>
      </c>
      <c r="E484" s="261" t="s">
        <v>415</v>
      </c>
      <c r="F484" s="261"/>
      <c r="G484" s="156" t="s">
        <v>277</v>
      </c>
      <c r="H484" s="157">
        <v>2.1299999999999999E-2</v>
      </c>
      <c r="I484" s="158">
        <v>7.96</v>
      </c>
      <c r="J484" s="158">
        <v>0.16</v>
      </c>
    </row>
    <row r="485" spans="1:10" x14ac:dyDescent="0.35">
      <c r="A485" s="169" t="s">
        <v>412</v>
      </c>
      <c r="B485" s="155" t="s">
        <v>827</v>
      </c>
      <c r="C485" s="169" t="s">
        <v>12</v>
      </c>
      <c r="D485" s="169" t="s">
        <v>828</v>
      </c>
      <c r="E485" s="261" t="s">
        <v>415</v>
      </c>
      <c r="F485" s="261"/>
      <c r="G485" s="156" t="s">
        <v>421</v>
      </c>
      <c r="H485" s="157">
        <v>0.2994</v>
      </c>
      <c r="I485" s="158">
        <v>23.19</v>
      </c>
      <c r="J485" s="158">
        <v>6.94</v>
      </c>
    </row>
    <row r="486" spans="1:10" ht="25" x14ac:dyDescent="0.35">
      <c r="A486" s="169" t="s">
        <v>412</v>
      </c>
      <c r="B486" s="155" t="s">
        <v>829</v>
      </c>
      <c r="C486" s="169" t="s">
        <v>12</v>
      </c>
      <c r="D486" s="169" t="s">
        <v>830</v>
      </c>
      <c r="E486" s="261" t="s">
        <v>415</v>
      </c>
      <c r="F486" s="261"/>
      <c r="G486" s="156" t="s">
        <v>43</v>
      </c>
      <c r="H486" s="157">
        <v>3.125</v>
      </c>
      <c r="I486" s="158">
        <v>5.4</v>
      </c>
      <c r="J486" s="158">
        <v>16.87</v>
      </c>
    </row>
    <row r="487" spans="1:10" ht="25" x14ac:dyDescent="0.35">
      <c r="A487" s="169" t="s">
        <v>412</v>
      </c>
      <c r="B487" s="155" t="s">
        <v>831</v>
      </c>
      <c r="C487" s="169" t="s">
        <v>12</v>
      </c>
      <c r="D487" s="169" t="s">
        <v>832</v>
      </c>
      <c r="E487" s="261" t="s">
        <v>415</v>
      </c>
      <c r="F487" s="261"/>
      <c r="G487" s="156" t="s">
        <v>43</v>
      </c>
      <c r="H487" s="157">
        <v>2.5</v>
      </c>
      <c r="I487" s="158">
        <v>3.72</v>
      </c>
      <c r="J487" s="158">
        <v>9.3000000000000007</v>
      </c>
    </row>
    <row r="488" spans="1:10" ht="25" customHeight="1" x14ac:dyDescent="0.35">
      <c r="A488" s="168"/>
      <c r="B488" s="168"/>
      <c r="C488" s="168"/>
      <c r="D488" s="168"/>
      <c r="E488" s="168" t="s">
        <v>422</v>
      </c>
      <c r="F488" s="159">
        <v>136.72999999999999</v>
      </c>
      <c r="G488" s="168" t="s">
        <v>423</v>
      </c>
      <c r="H488" s="159">
        <v>0</v>
      </c>
      <c r="I488" s="168" t="s">
        <v>424</v>
      </c>
      <c r="J488" s="159">
        <v>136.72999999999999</v>
      </c>
    </row>
    <row r="489" spans="1:10" ht="25.5" thickBot="1" x14ac:dyDescent="0.4">
      <c r="A489" s="168"/>
      <c r="B489" s="168"/>
      <c r="C489" s="168"/>
      <c r="D489" s="168"/>
      <c r="E489" s="168" t="s">
        <v>425</v>
      </c>
      <c r="F489" s="159">
        <v>250.46</v>
      </c>
      <c r="G489" s="168"/>
      <c r="H489" s="271" t="s">
        <v>426</v>
      </c>
      <c r="I489" s="271"/>
      <c r="J489" s="159">
        <v>1119.53</v>
      </c>
    </row>
    <row r="490" spans="1:10" ht="15" thickTop="1" x14ac:dyDescent="0.35">
      <c r="A490" s="160"/>
      <c r="B490" s="160"/>
      <c r="C490" s="160"/>
      <c r="D490" s="160"/>
      <c r="E490" s="160"/>
      <c r="F490" s="160"/>
      <c r="G490" s="160"/>
      <c r="H490" s="160"/>
      <c r="I490" s="160"/>
      <c r="J490" s="160"/>
    </row>
    <row r="491" spans="1:10" x14ac:dyDescent="0.35">
      <c r="A491" s="165" t="s">
        <v>1992</v>
      </c>
      <c r="B491" s="173" t="s">
        <v>1</v>
      </c>
      <c r="C491" s="165" t="s">
        <v>2</v>
      </c>
      <c r="D491" s="165" t="s">
        <v>3</v>
      </c>
      <c r="E491" s="270" t="s">
        <v>403</v>
      </c>
      <c r="F491" s="270"/>
      <c r="G491" s="174" t="s">
        <v>4</v>
      </c>
      <c r="H491" s="173" t="s">
        <v>5</v>
      </c>
      <c r="I491" s="173" t="s">
        <v>6</v>
      </c>
      <c r="J491" s="173" t="s">
        <v>7</v>
      </c>
    </row>
    <row r="492" spans="1:10" ht="25" x14ac:dyDescent="0.35">
      <c r="A492" s="166" t="s">
        <v>404</v>
      </c>
      <c r="B492" s="142" t="s">
        <v>165</v>
      </c>
      <c r="C492" s="166" t="s">
        <v>17</v>
      </c>
      <c r="D492" s="166" t="s">
        <v>166</v>
      </c>
      <c r="E492" s="267" t="s">
        <v>405</v>
      </c>
      <c r="F492" s="267"/>
      <c r="G492" s="143" t="s">
        <v>36</v>
      </c>
      <c r="H492" s="150">
        <v>1</v>
      </c>
      <c r="I492" s="144">
        <v>133.13999999999999</v>
      </c>
      <c r="J492" s="144">
        <v>133.13999999999999</v>
      </c>
    </row>
    <row r="493" spans="1:10" ht="37.5" customHeight="1" x14ac:dyDescent="0.35">
      <c r="A493" s="167" t="s">
        <v>406</v>
      </c>
      <c r="B493" s="151" t="s">
        <v>410</v>
      </c>
      <c r="C493" s="167" t="s">
        <v>17</v>
      </c>
      <c r="D493" s="167" t="s">
        <v>411</v>
      </c>
      <c r="E493" s="260" t="s">
        <v>405</v>
      </c>
      <c r="F493" s="260"/>
      <c r="G493" s="152" t="s">
        <v>409</v>
      </c>
      <c r="H493" s="153">
        <v>3</v>
      </c>
      <c r="I493" s="154">
        <v>17.96</v>
      </c>
      <c r="J493" s="154">
        <v>53.88</v>
      </c>
    </row>
    <row r="494" spans="1:10" x14ac:dyDescent="0.35">
      <c r="A494" s="169" t="s">
        <v>412</v>
      </c>
      <c r="B494" s="155" t="s">
        <v>835</v>
      </c>
      <c r="C494" s="169" t="s">
        <v>17</v>
      </c>
      <c r="D494" s="169" t="s">
        <v>836</v>
      </c>
      <c r="E494" s="261" t="s">
        <v>837</v>
      </c>
      <c r="F494" s="261"/>
      <c r="G494" s="156" t="s">
        <v>838</v>
      </c>
      <c r="H494" s="157">
        <v>0.3</v>
      </c>
      <c r="I494" s="158">
        <v>9</v>
      </c>
      <c r="J494" s="158">
        <v>2.7</v>
      </c>
    </row>
    <row r="495" spans="1:10" x14ac:dyDescent="0.35">
      <c r="A495" s="169" t="s">
        <v>412</v>
      </c>
      <c r="B495" s="155" t="s">
        <v>833</v>
      </c>
      <c r="C495" s="169" t="s">
        <v>17</v>
      </c>
      <c r="D495" s="169" t="s">
        <v>834</v>
      </c>
      <c r="E495" s="261" t="s">
        <v>415</v>
      </c>
      <c r="F495" s="261"/>
      <c r="G495" s="156" t="s">
        <v>36</v>
      </c>
      <c r="H495" s="157">
        <v>1.25</v>
      </c>
      <c r="I495" s="158">
        <v>61.25</v>
      </c>
      <c r="J495" s="158">
        <v>76.56</v>
      </c>
    </row>
    <row r="496" spans="1:10" ht="25" x14ac:dyDescent="0.35">
      <c r="A496" s="168"/>
      <c r="B496" s="168"/>
      <c r="C496" s="168"/>
      <c r="D496" s="168"/>
      <c r="E496" s="168" t="s">
        <v>422</v>
      </c>
      <c r="F496" s="159">
        <v>34.92</v>
      </c>
      <c r="G496" s="168" t="s">
        <v>423</v>
      </c>
      <c r="H496" s="159">
        <v>0</v>
      </c>
      <c r="I496" s="168" t="s">
        <v>424</v>
      </c>
      <c r="J496" s="159">
        <v>34.92</v>
      </c>
    </row>
    <row r="497" spans="1:10" ht="25.5" thickBot="1" x14ac:dyDescent="0.4">
      <c r="A497" s="168"/>
      <c r="B497" s="168"/>
      <c r="C497" s="168"/>
      <c r="D497" s="168"/>
      <c r="E497" s="168" t="s">
        <v>425</v>
      </c>
      <c r="F497" s="159">
        <v>38.369999999999997</v>
      </c>
      <c r="G497" s="168"/>
      <c r="H497" s="271" t="s">
        <v>426</v>
      </c>
      <c r="I497" s="271"/>
      <c r="J497" s="159">
        <v>171.51</v>
      </c>
    </row>
    <row r="498" spans="1:10" ht="25" customHeight="1" thickTop="1" x14ac:dyDescent="0.35">
      <c r="A498" s="160"/>
      <c r="B498" s="160"/>
      <c r="C498" s="160"/>
      <c r="D498" s="160"/>
      <c r="E498" s="160"/>
      <c r="F498" s="160"/>
      <c r="G498" s="160"/>
      <c r="H498" s="160"/>
      <c r="I498" s="160"/>
      <c r="J498" s="160"/>
    </row>
    <row r="499" spans="1:10" x14ac:dyDescent="0.35">
      <c r="A499" s="165" t="s">
        <v>1993</v>
      </c>
      <c r="B499" s="173" t="s">
        <v>1</v>
      </c>
      <c r="C499" s="165" t="s">
        <v>2</v>
      </c>
      <c r="D499" s="165" t="s">
        <v>3</v>
      </c>
      <c r="E499" s="270" t="s">
        <v>403</v>
      </c>
      <c r="F499" s="270"/>
      <c r="G499" s="174" t="s">
        <v>4</v>
      </c>
      <c r="H499" s="173" t="s">
        <v>5</v>
      </c>
      <c r="I499" s="173" t="s">
        <v>6</v>
      </c>
      <c r="J499" s="173" t="s">
        <v>7</v>
      </c>
    </row>
    <row r="500" spans="1:10" ht="37.5" x14ac:dyDescent="0.35">
      <c r="A500" s="166" t="s">
        <v>404</v>
      </c>
      <c r="B500" s="142" t="s">
        <v>1994</v>
      </c>
      <c r="C500" s="166" t="s">
        <v>12</v>
      </c>
      <c r="D500" s="166" t="s">
        <v>1956</v>
      </c>
      <c r="E500" s="267" t="s">
        <v>824</v>
      </c>
      <c r="F500" s="267"/>
      <c r="G500" s="143" t="s">
        <v>36</v>
      </c>
      <c r="H500" s="150">
        <v>1</v>
      </c>
      <c r="I500" s="144">
        <v>662.54</v>
      </c>
      <c r="J500" s="144">
        <v>662.54</v>
      </c>
    </row>
    <row r="501" spans="1:10" ht="50" x14ac:dyDescent="0.35">
      <c r="A501" s="167" t="s">
        <v>406</v>
      </c>
      <c r="B501" s="151" t="s">
        <v>843</v>
      </c>
      <c r="C501" s="167" t="s">
        <v>12</v>
      </c>
      <c r="D501" s="167" t="s">
        <v>844</v>
      </c>
      <c r="E501" s="260" t="s">
        <v>477</v>
      </c>
      <c r="F501" s="260"/>
      <c r="G501" s="152" t="s">
        <v>36</v>
      </c>
      <c r="H501" s="153">
        <v>0.13</v>
      </c>
      <c r="I501" s="154">
        <v>753.83</v>
      </c>
      <c r="J501" s="154">
        <v>97.99</v>
      </c>
    </row>
    <row r="502" spans="1:10" ht="37.5" customHeight="1" x14ac:dyDescent="0.35">
      <c r="A502" s="167" t="s">
        <v>406</v>
      </c>
      <c r="B502" s="151" t="s">
        <v>665</v>
      </c>
      <c r="C502" s="167" t="s">
        <v>12</v>
      </c>
      <c r="D502" s="167" t="s">
        <v>495</v>
      </c>
      <c r="E502" s="260" t="s">
        <v>477</v>
      </c>
      <c r="F502" s="260"/>
      <c r="G502" s="152" t="s">
        <v>409</v>
      </c>
      <c r="H502" s="153">
        <v>8.3439999999999994</v>
      </c>
      <c r="I502" s="154">
        <v>21.31</v>
      </c>
      <c r="J502" s="154">
        <v>177.81</v>
      </c>
    </row>
    <row r="503" spans="1:10" ht="37.5" x14ac:dyDescent="0.35">
      <c r="A503" s="167" t="s">
        <v>406</v>
      </c>
      <c r="B503" s="151" t="s">
        <v>476</v>
      </c>
      <c r="C503" s="167" t="s">
        <v>12</v>
      </c>
      <c r="D503" s="167" t="s">
        <v>411</v>
      </c>
      <c r="E503" s="260" t="s">
        <v>477</v>
      </c>
      <c r="F503" s="260"/>
      <c r="G503" s="152" t="s">
        <v>409</v>
      </c>
      <c r="H503" s="153">
        <v>4.1719999999999997</v>
      </c>
      <c r="I503" s="154">
        <v>17.09</v>
      </c>
      <c r="J503" s="154">
        <v>71.290000000000006</v>
      </c>
    </row>
    <row r="504" spans="1:10" ht="25" x14ac:dyDescent="0.35">
      <c r="A504" s="169" t="s">
        <v>412</v>
      </c>
      <c r="B504" s="155" t="s">
        <v>2061</v>
      </c>
      <c r="C504" s="169" t="s">
        <v>12</v>
      </c>
      <c r="D504" s="169" t="s">
        <v>2062</v>
      </c>
      <c r="E504" s="261" t="s">
        <v>415</v>
      </c>
      <c r="F504" s="261"/>
      <c r="G504" s="156" t="s">
        <v>16</v>
      </c>
      <c r="H504" s="157">
        <v>122.27</v>
      </c>
      <c r="I504" s="158">
        <v>2.58</v>
      </c>
      <c r="J504" s="158">
        <v>315.45</v>
      </c>
    </row>
    <row r="505" spans="1:10" ht="25" x14ac:dyDescent="0.35">
      <c r="A505" s="168"/>
      <c r="B505" s="168"/>
      <c r="C505" s="168"/>
      <c r="D505" s="168"/>
      <c r="E505" s="168" t="s">
        <v>422</v>
      </c>
      <c r="F505" s="159">
        <v>176.51</v>
      </c>
      <c r="G505" s="168" t="s">
        <v>423</v>
      </c>
      <c r="H505" s="159">
        <v>0</v>
      </c>
      <c r="I505" s="168" t="s">
        <v>424</v>
      </c>
      <c r="J505" s="159">
        <v>176.51</v>
      </c>
    </row>
    <row r="506" spans="1:10" ht="25.5" thickBot="1" x14ac:dyDescent="0.4">
      <c r="A506" s="168"/>
      <c r="B506" s="168"/>
      <c r="C506" s="168"/>
      <c r="D506" s="168"/>
      <c r="E506" s="168" t="s">
        <v>425</v>
      </c>
      <c r="F506" s="159">
        <v>190.94</v>
      </c>
      <c r="G506" s="168"/>
      <c r="H506" s="271" t="s">
        <v>426</v>
      </c>
      <c r="I506" s="271"/>
      <c r="J506" s="159">
        <v>853.48</v>
      </c>
    </row>
    <row r="507" spans="1:10" ht="15" thickTop="1" x14ac:dyDescent="0.35">
      <c r="A507" s="160"/>
      <c r="B507" s="160"/>
      <c r="C507" s="160"/>
      <c r="D507" s="160"/>
      <c r="E507" s="160"/>
      <c r="F507" s="160"/>
      <c r="G507" s="160"/>
      <c r="H507" s="160"/>
      <c r="I507" s="160"/>
      <c r="J507" s="160"/>
    </row>
    <row r="508" spans="1:10" ht="25" customHeight="1" x14ac:dyDescent="0.35">
      <c r="A508" s="165" t="s">
        <v>1995</v>
      </c>
      <c r="B508" s="173" t="s">
        <v>1</v>
      </c>
      <c r="C508" s="165" t="s">
        <v>2</v>
      </c>
      <c r="D508" s="165" t="s">
        <v>3</v>
      </c>
      <c r="E508" s="270" t="s">
        <v>403</v>
      </c>
      <c r="F508" s="270"/>
      <c r="G508" s="174" t="s">
        <v>4</v>
      </c>
      <c r="H508" s="173" t="s">
        <v>5</v>
      </c>
      <c r="I508" s="173" t="s">
        <v>6</v>
      </c>
      <c r="J508" s="173" t="s">
        <v>7</v>
      </c>
    </row>
    <row r="509" spans="1:10" ht="37.5" x14ac:dyDescent="0.35">
      <c r="A509" s="166" t="s">
        <v>404</v>
      </c>
      <c r="B509" s="142" t="s">
        <v>398</v>
      </c>
      <c r="C509" s="166" t="s">
        <v>399</v>
      </c>
      <c r="D509" s="166" t="s">
        <v>264</v>
      </c>
      <c r="E509" s="267" t="s">
        <v>848</v>
      </c>
      <c r="F509" s="267"/>
      <c r="G509" s="143" t="s">
        <v>16</v>
      </c>
      <c r="H509" s="150">
        <v>1</v>
      </c>
      <c r="I509" s="144">
        <v>1504.11</v>
      </c>
      <c r="J509" s="144">
        <v>1504.11</v>
      </c>
    </row>
    <row r="510" spans="1:10" ht="37.5" x14ac:dyDescent="0.35">
      <c r="A510" s="167" t="s">
        <v>406</v>
      </c>
      <c r="B510" s="151" t="s">
        <v>849</v>
      </c>
      <c r="C510" s="167" t="s">
        <v>12</v>
      </c>
      <c r="D510" s="167" t="s">
        <v>850</v>
      </c>
      <c r="E510" s="260" t="s">
        <v>764</v>
      </c>
      <c r="F510" s="260"/>
      <c r="G510" s="152" t="s">
        <v>31</v>
      </c>
      <c r="H510" s="153">
        <v>3.25</v>
      </c>
      <c r="I510" s="154">
        <v>418.39</v>
      </c>
      <c r="J510" s="154">
        <v>1359.76</v>
      </c>
    </row>
    <row r="511" spans="1:10" ht="37.5" customHeight="1" x14ac:dyDescent="0.35">
      <c r="A511" s="169" t="s">
        <v>412</v>
      </c>
      <c r="B511" s="155" t="s">
        <v>851</v>
      </c>
      <c r="C511" s="169" t="s">
        <v>12</v>
      </c>
      <c r="D511" s="169" t="s">
        <v>852</v>
      </c>
      <c r="E511" s="261" t="s">
        <v>415</v>
      </c>
      <c r="F511" s="261"/>
      <c r="G511" s="156" t="s">
        <v>421</v>
      </c>
      <c r="H511" s="157">
        <v>3.39</v>
      </c>
      <c r="I511" s="158">
        <v>41.05</v>
      </c>
      <c r="J511" s="158">
        <v>139.15</v>
      </c>
    </row>
    <row r="512" spans="1:10" x14ac:dyDescent="0.35">
      <c r="A512" s="169" t="s">
        <v>412</v>
      </c>
      <c r="B512" s="155" t="s">
        <v>853</v>
      </c>
      <c r="C512" s="169" t="s">
        <v>12</v>
      </c>
      <c r="D512" s="169" t="s">
        <v>854</v>
      </c>
      <c r="E512" s="261" t="s">
        <v>415</v>
      </c>
      <c r="F512" s="261"/>
      <c r="G512" s="156" t="s">
        <v>16</v>
      </c>
      <c r="H512" s="157">
        <v>8</v>
      </c>
      <c r="I512" s="158">
        <v>0.37</v>
      </c>
      <c r="J512" s="158">
        <v>2.96</v>
      </c>
    </row>
    <row r="513" spans="1:10" ht="37.5" x14ac:dyDescent="0.35">
      <c r="A513" s="169" t="s">
        <v>412</v>
      </c>
      <c r="B513" s="155" t="s">
        <v>855</v>
      </c>
      <c r="C513" s="169" t="s">
        <v>12</v>
      </c>
      <c r="D513" s="169" t="s">
        <v>856</v>
      </c>
      <c r="E513" s="261" t="s">
        <v>415</v>
      </c>
      <c r="F513" s="261"/>
      <c r="G513" s="156" t="s">
        <v>16</v>
      </c>
      <c r="H513" s="157">
        <v>8</v>
      </c>
      <c r="I513" s="158">
        <v>0.28000000000000003</v>
      </c>
      <c r="J513" s="158">
        <v>2.2400000000000002</v>
      </c>
    </row>
    <row r="514" spans="1:10" ht="25" x14ac:dyDescent="0.35">
      <c r="A514" s="168"/>
      <c r="B514" s="168"/>
      <c r="C514" s="168"/>
      <c r="D514" s="168"/>
      <c r="E514" s="168" t="s">
        <v>422</v>
      </c>
      <c r="F514" s="159">
        <v>129.09</v>
      </c>
      <c r="G514" s="168" t="s">
        <v>423</v>
      </c>
      <c r="H514" s="159">
        <v>0</v>
      </c>
      <c r="I514" s="168" t="s">
        <v>424</v>
      </c>
      <c r="J514" s="159">
        <v>129.09</v>
      </c>
    </row>
    <row r="515" spans="1:10" ht="25.5" thickBot="1" x14ac:dyDescent="0.4">
      <c r="A515" s="168"/>
      <c r="B515" s="168"/>
      <c r="C515" s="168"/>
      <c r="D515" s="168"/>
      <c r="E515" s="168" t="s">
        <v>425</v>
      </c>
      <c r="F515" s="159">
        <v>433.48</v>
      </c>
      <c r="G515" s="168"/>
      <c r="H515" s="271" t="s">
        <v>426</v>
      </c>
      <c r="I515" s="271"/>
      <c r="J515" s="159">
        <v>1937.59</v>
      </c>
    </row>
    <row r="516" spans="1:10" ht="15" thickTop="1" x14ac:dyDescent="0.35">
      <c r="A516" s="160"/>
      <c r="B516" s="160"/>
      <c r="C516" s="160"/>
      <c r="D516" s="160"/>
      <c r="E516" s="160"/>
      <c r="F516" s="160"/>
      <c r="G516" s="160"/>
      <c r="H516" s="160"/>
      <c r="I516" s="160"/>
      <c r="J516" s="160"/>
    </row>
    <row r="517" spans="1:10" x14ac:dyDescent="0.35">
      <c r="A517" s="165" t="s">
        <v>1996</v>
      </c>
      <c r="B517" s="173" t="s">
        <v>1</v>
      </c>
      <c r="C517" s="165" t="s">
        <v>2</v>
      </c>
      <c r="D517" s="165" t="s">
        <v>3</v>
      </c>
      <c r="E517" s="270" t="s">
        <v>403</v>
      </c>
      <c r="F517" s="270"/>
      <c r="G517" s="174" t="s">
        <v>4</v>
      </c>
      <c r="H517" s="173" t="s">
        <v>5</v>
      </c>
      <c r="I517" s="173" t="s">
        <v>6</v>
      </c>
      <c r="J517" s="173" t="s">
        <v>7</v>
      </c>
    </row>
    <row r="518" spans="1:10" ht="25" customHeight="1" x14ac:dyDescent="0.35">
      <c r="A518" s="166" t="s">
        <v>404</v>
      </c>
      <c r="B518" s="142" t="s">
        <v>1997</v>
      </c>
      <c r="C518" s="166" t="s">
        <v>17</v>
      </c>
      <c r="D518" s="166" t="s">
        <v>1908</v>
      </c>
      <c r="E518" s="267" t="s">
        <v>405</v>
      </c>
      <c r="F518" s="267"/>
      <c r="G518" s="143" t="s">
        <v>16</v>
      </c>
      <c r="H518" s="150">
        <v>1</v>
      </c>
      <c r="I518" s="144">
        <v>56.34</v>
      </c>
      <c r="J518" s="144">
        <v>56.34</v>
      </c>
    </row>
    <row r="519" spans="1:10" ht="37.5" x14ac:dyDescent="0.35">
      <c r="A519" s="167" t="s">
        <v>406</v>
      </c>
      <c r="B519" s="151" t="s">
        <v>410</v>
      </c>
      <c r="C519" s="167" t="s">
        <v>17</v>
      </c>
      <c r="D519" s="167" t="s">
        <v>411</v>
      </c>
      <c r="E519" s="260" t="s">
        <v>405</v>
      </c>
      <c r="F519" s="260"/>
      <c r="G519" s="152" t="s">
        <v>409</v>
      </c>
      <c r="H519" s="153">
        <v>0.1</v>
      </c>
      <c r="I519" s="154">
        <v>17.96</v>
      </c>
      <c r="J519" s="154">
        <v>1.79</v>
      </c>
    </row>
    <row r="520" spans="1:10" ht="37.5" customHeight="1" x14ac:dyDescent="0.35">
      <c r="A520" s="167" t="s">
        <v>406</v>
      </c>
      <c r="B520" s="151" t="s">
        <v>861</v>
      </c>
      <c r="C520" s="167" t="s">
        <v>17</v>
      </c>
      <c r="D520" s="167" t="s">
        <v>862</v>
      </c>
      <c r="E520" s="260" t="s">
        <v>405</v>
      </c>
      <c r="F520" s="260"/>
      <c r="G520" s="152" t="s">
        <v>36</v>
      </c>
      <c r="H520" s="153">
        <v>8.0000000000000002E-3</v>
      </c>
      <c r="I520" s="154">
        <v>563.38</v>
      </c>
      <c r="J520" s="154">
        <v>4.5</v>
      </c>
    </row>
    <row r="521" spans="1:10" x14ac:dyDescent="0.35">
      <c r="A521" s="169" t="s">
        <v>412</v>
      </c>
      <c r="B521" s="155" t="s">
        <v>2063</v>
      </c>
      <c r="C521" s="169" t="s">
        <v>17</v>
      </c>
      <c r="D521" s="169" t="s">
        <v>2064</v>
      </c>
      <c r="E521" s="261" t="s">
        <v>415</v>
      </c>
      <c r="F521" s="261"/>
      <c r="G521" s="156" t="s">
        <v>16</v>
      </c>
      <c r="H521" s="157">
        <v>1</v>
      </c>
      <c r="I521" s="158">
        <v>50.05</v>
      </c>
      <c r="J521" s="158">
        <v>50.05</v>
      </c>
    </row>
    <row r="522" spans="1:10" ht="25" x14ac:dyDescent="0.35">
      <c r="A522" s="168"/>
      <c r="B522" s="168"/>
      <c r="C522" s="168"/>
      <c r="D522" s="168"/>
      <c r="E522" s="168" t="s">
        <v>422</v>
      </c>
      <c r="F522" s="159">
        <v>1.9</v>
      </c>
      <c r="G522" s="168" t="s">
        <v>423</v>
      </c>
      <c r="H522" s="159">
        <v>0</v>
      </c>
      <c r="I522" s="168" t="s">
        <v>424</v>
      </c>
      <c r="J522" s="159">
        <v>1.9</v>
      </c>
    </row>
    <row r="523" spans="1:10" ht="25.5" thickBot="1" x14ac:dyDescent="0.4">
      <c r="A523" s="168"/>
      <c r="B523" s="168"/>
      <c r="C523" s="168"/>
      <c r="D523" s="168"/>
      <c r="E523" s="168" t="s">
        <v>425</v>
      </c>
      <c r="F523" s="159">
        <v>16.23</v>
      </c>
      <c r="G523" s="168"/>
      <c r="H523" s="271" t="s">
        <v>426</v>
      </c>
      <c r="I523" s="271"/>
      <c r="J523" s="159">
        <v>72.569999999999993</v>
      </c>
    </row>
    <row r="524" spans="1:10" ht="15" thickTop="1" x14ac:dyDescent="0.35">
      <c r="A524" s="160"/>
      <c r="B524" s="160"/>
      <c r="C524" s="160"/>
      <c r="D524" s="160"/>
      <c r="E524" s="160"/>
      <c r="F524" s="160"/>
      <c r="G524" s="160"/>
      <c r="H524" s="160"/>
      <c r="I524" s="160"/>
      <c r="J524" s="160"/>
    </row>
    <row r="525" spans="1:10" x14ac:dyDescent="0.35">
      <c r="A525" s="165" t="s">
        <v>1998</v>
      </c>
      <c r="B525" s="173" t="s">
        <v>1</v>
      </c>
      <c r="C525" s="165" t="s">
        <v>2</v>
      </c>
      <c r="D525" s="165" t="s">
        <v>3</v>
      </c>
      <c r="E525" s="270" t="s">
        <v>403</v>
      </c>
      <c r="F525" s="270"/>
      <c r="G525" s="174" t="s">
        <v>4</v>
      </c>
      <c r="H525" s="173" t="s">
        <v>5</v>
      </c>
      <c r="I525" s="173" t="s">
        <v>6</v>
      </c>
      <c r="J525" s="173" t="s">
        <v>7</v>
      </c>
    </row>
    <row r="526" spans="1:10" ht="37.5" x14ac:dyDescent="0.35">
      <c r="A526" s="166" t="s">
        <v>404</v>
      </c>
      <c r="B526" s="142" t="s">
        <v>1727</v>
      </c>
      <c r="C526" s="166" t="s">
        <v>12</v>
      </c>
      <c r="D526" s="166" t="s">
        <v>1728</v>
      </c>
      <c r="E526" s="267" t="s">
        <v>842</v>
      </c>
      <c r="F526" s="267"/>
      <c r="G526" s="143" t="s">
        <v>31</v>
      </c>
      <c r="H526" s="150">
        <v>1</v>
      </c>
      <c r="I526" s="144">
        <v>82.29</v>
      </c>
      <c r="J526" s="144">
        <v>82.29</v>
      </c>
    </row>
    <row r="527" spans="1:10" ht="50" x14ac:dyDescent="0.35">
      <c r="A527" s="167" t="s">
        <v>406</v>
      </c>
      <c r="B527" s="151" t="s">
        <v>843</v>
      </c>
      <c r="C527" s="167" t="s">
        <v>12</v>
      </c>
      <c r="D527" s="167" t="s">
        <v>844</v>
      </c>
      <c r="E527" s="260" t="s">
        <v>477</v>
      </c>
      <c r="F527" s="260"/>
      <c r="G527" s="152" t="s">
        <v>36</v>
      </c>
      <c r="H527" s="153">
        <v>9.1000000000000004E-3</v>
      </c>
      <c r="I527" s="154">
        <v>753.83</v>
      </c>
      <c r="J527" s="154">
        <v>6.85</v>
      </c>
    </row>
    <row r="528" spans="1:10" ht="37.5" x14ac:dyDescent="0.35">
      <c r="A528" s="167" t="s">
        <v>406</v>
      </c>
      <c r="B528" s="151" t="s">
        <v>476</v>
      </c>
      <c r="C528" s="167" t="s">
        <v>12</v>
      </c>
      <c r="D528" s="167" t="s">
        <v>411</v>
      </c>
      <c r="E528" s="260" t="s">
        <v>477</v>
      </c>
      <c r="F528" s="260"/>
      <c r="G528" s="152" t="s">
        <v>409</v>
      </c>
      <c r="H528" s="153">
        <v>0.80500000000000005</v>
      </c>
      <c r="I528" s="154">
        <v>17.09</v>
      </c>
      <c r="J528" s="154">
        <v>13.75</v>
      </c>
    </row>
    <row r="529" spans="1:10" ht="50" customHeight="1" x14ac:dyDescent="0.35">
      <c r="A529" s="167" t="s">
        <v>406</v>
      </c>
      <c r="B529" s="151" t="s">
        <v>665</v>
      </c>
      <c r="C529" s="167" t="s">
        <v>12</v>
      </c>
      <c r="D529" s="167" t="s">
        <v>495</v>
      </c>
      <c r="E529" s="260" t="s">
        <v>477</v>
      </c>
      <c r="F529" s="260"/>
      <c r="G529" s="152" t="s">
        <v>409</v>
      </c>
      <c r="H529" s="153">
        <v>1.61</v>
      </c>
      <c r="I529" s="154">
        <v>21.31</v>
      </c>
      <c r="J529" s="154">
        <v>34.299999999999997</v>
      </c>
    </row>
    <row r="530" spans="1:10" ht="37.5" x14ac:dyDescent="0.35">
      <c r="A530" s="169" t="s">
        <v>412</v>
      </c>
      <c r="B530" s="155" t="s">
        <v>2065</v>
      </c>
      <c r="C530" s="169" t="s">
        <v>12</v>
      </c>
      <c r="D530" s="169" t="s">
        <v>2066</v>
      </c>
      <c r="E530" s="261" t="s">
        <v>415</v>
      </c>
      <c r="F530" s="261"/>
      <c r="G530" s="156" t="s">
        <v>16</v>
      </c>
      <c r="H530" s="157">
        <v>28.31</v>
      </c>
      <c r="I530" s="158">
        <v>0.92</v>
      </c>
      <c r="J530" s="158">
        <v>26.04</v>
      </c>
    </row>
    <row r="531" spans="1:10" x14ac:dyDescent="0.35">
      <c r="A531" s="169" t="s">
        <v>412</v>
      </c>
      <c r="B531" s="155" t="s">
        <v>845</v>
      </c>
      <c r="C531" s="169" t="s">
        <v>12</v>
      </c>
      <c r="D531" s="169" t="s">
        <v>846</v>
      </c>
      <c r="E531" s="261" t="s">
        <v>415</v>
      </c>
      <c r="F531" s="261"/>
      <c r="G531" s="156" t="s">
        <v>847</v>
      </c>
      <c r="H531" s="157">
        <v>5.0000000000000001E-3</v>
      </c>
      <c r="I531" s="158">
        <v>40.33</v>
      </c>
      <c r="J531" s="158">
        <v>0.2</v>
      </c>
    </row>
    <row r="532" spans="1:10" ht="37.5" x14ac:dyDescent="0.35">
      <c r="A532" s="169" t="s">
        <v>412</v>
      </c>
      <c r="B532" s="155" t="s">
        <v>2067</v>
      </c>
      <c r="C532" s="169" t="s">
        <v>12</v>
      </c>
      <c r="D532" s="169" t="s">
        <v>2068</v>
      </c>
      <c r="E532" s="261" t="s">
        <v>415</v>
      </c>
      <c r="F532" s="261"/>
      <c r="G532" s="156" t="s">
        <v>43</v>
      </c>
      <c r="H532" s="157">
        <v>0.42</v>
      </c>
      <c r="I532" s="158">
        <v>2.74</v>
      </c>
      <c r="J532" s="158">
        <v>1.1499999999999999</v>
      </c>
    </row>
    <row r="533" spans="1:10" ht="25" x14ac:dyDescent="0.35">
      <c r="A533" s="168"/>
      <c r="B533" s="168"/>
      <c r="C533" s="168"/>
      <c r="D533" s="168"/>
      <c r="E533" s="168" t="s">
        <v>422</v>
      </c>
      <c r="F533" s="159">
        <v>33.119999999999997</v>
      </c>
      <c r="G533" s="168" t="s">
        <v>423</v>
      </c>
      <c r="H533" s="159">
        <v>0</v>
      </c>
      <c r="I533" s="168" t="s">
        <v>424</v>
      </c>
      <c r="J533" s="159">
        <v>33.119999999999997</v>
      </c>
    </row>
    <row r="534" spans="1:10" ht="25.5" thickBot="1" x14ac:dyDescent="0.4">
      <c r="A534" s="168"/>
      <c r="B534" s="168"/>
      <c r="C534" s="168"/>
      <c r="D534" s="168"/>
      <c r="E534" s="168" t="s">
        <v>425</v>
      </c>
      <c r="F534" s="159">
        <v>23.71</v>
      </c>
      <c r="G534" s="168"/>
      <c r="H534" s="271" t="s">
        <v>426</v>
      </c>
      <c r="I534" s="271"/>
      <c r="J534" s="159">
        <v>106</v>
      </c>
    </row>
    <row r="535" spans="1:10" ht="15" thickTop="1" x14ac:dyDescent="0.35">
      <c r="A535" s="160"/>
      <c r="B535" s="160"/>
      <c r="C535" s="160"/>
      <c r="D535" s="160"/>
      <c r="E535" s="160"/>
      <c r="F535" s="160"/>
      <c r="G535" s="160"/>
      <c r="H535" s="160"/>
      <c r="I535" s="160"/>
      <c r="J535" s="160"/>
    </row>
    <row r="536" spans="1:10" x14ac:dyDescent="0.35">
      <c r="A536" s="165" t="s">
        <v>1797</v>
      </c>
      <c r="B536" s="173" t="s">
        <v>1</v>
      </c>
      <c r="C536" s="165" t="s">
        <v>2</v>
      </c>
      <c r="D536" s="165" t="s">
        <v>3</v>
      </c>
      <c r="E536" s="270" t="s">
        <v>403</v>
      </c>
      <c r="F536" s="270"/>
      <c r="G536" s="174" t="s">
        <v>4</v>
      </c>
      <c r="H536" s="173" t="s">
        <v>5</v>
      </c>
      <c r="I536" s="173" t="s">
        <v>6</v>
      </c>
      <c r="J536" s="173" t="s">
        <v>7</v>
      </c>
    </row>
    <row r="537" spans="1:10" ht="25" x14ac:dyDescent="0.35">
      <c r="A537" s="166" t="s">
        <v>404</v>
      </c>
      <c r="B537" s="142" t="s">
        <v>857</v>
      </c>
      <c r="C537" s="166" t="s">
        <v>17</v>
      </c>
      <c r="D537" s="166" t="s">
        <v>858</v>
      </c>
      <c r="E537" s="267" t="s">
        <v>405</v>
      </c>
      <c r="F537" s="267"/>
      <c r="G537" s="143" t="s">
        <v>36</v>
      </c>
      <c r="H537" s="150">
        <v>1</v>
      </c>
      <c r="I537" s="144">
        <v>71.84</v>
      </c>
      <c r="J537" s="144">
        <v>71.84</v>
      </c>
    </row>
    <row r="538" spans="1:10" ht="50" customHeight="1" x14ac:dyDescent="0.35">
      <c r="A538" s="167" t="s">
        <v>406</v>
      </c>
      <c r="B538" s="151" t="s">
        <v>410</v>
      </c>
      <c r="C538" s="167" t="s">
        <v>17</v>
      </c>
      <c r="D538" s="167" t="s">
        <v>411</v>
      </c>
      <c r="E538" s="260" t="s">
        <v>405</v>
      </c>
      <c r="F538" s="260"/>
      <c r="G538" s="152" t="s">
        <v>409</v>
      </c>
      <c r="H538" s="153">
        <v>4</v>
      </c>
      <c r="I538" s="154">
        <v>17.96</v>
      </c>
      <c r="J538" s="154">
        <v>71.84</v>
      </c>
    </row>
    <row r="539" spans="1:10" ht="25" x14ac:dyDescent="0.35">
      <c r="A539" s="168"/>
      <c r="B539" s="168"/>
      <c r="C539" s="168"/>
      <c r="D539" s="168"/>
      <c r="E539" s="168" t="s">
        <v>422</v>
      </c>
      <c r="F539" s="159">
        <v>46.56</v>
      </c>
      <c r="G539" s="168" t="s">
        <v>423</v>
      </c>
      <c r="H539" s="159">
        <v>0</v>
      </c>
      <c r="I539" s="168" t="s">
        <v>424</v>
      </c>
      <c r="J539" s="159">
        <v>46.56</v>
      </c>
    </row>
    <row r="540" spans="1:10" ht="25" customHeight="1" thickBot="1" x14ac:dyDescent="0.4">
      <c r="A540" s="168"/>
      <c r="B540" s="168"/>
      <c r="C540" s="168"/>
      <c r="D540" s="168"/>
      <c r="E540" s="168" t="s">
        <v>425</v>
      </c>
      <c r="F540" s="159">
        <v>20.7</v>
      </c>
      <c r="G540" s="168"/>
      <c r="H540" s="271" t="s">
        <v>426</v>
      </c>
      <c r="I540" s="271"/>
      <c r="J540" s="159">
        <v>92.54</v>
      </c>
    </row>
    <row r="541" spans="1:10" ht="15" thickTop="1" x14ac:dyDescent="0.35">
      <c r="A541" s="160"/>
      <c r="B541" s="160"/>
      <c r="C541" s="160"/>
      <c r="D541" s="160"/>
      <c r="E541" s="160"/>
      <c r="F541" s="160"/>
      <c r="G541" s="160"/>
      <c r="H541" s="160"/>
      <c r="I541" s="160"/>
      <c r="J541" s="160"/>
    </row>
    <row r="542" spans="1:10" x14ac:dyDescent="0.35">
      <c r="A542" s="165" t="s">
        <v>1799</v>
      </c>
      <c r="B542" s="173" t="s">
        <v>1</v>
      </c>
      <c r="C542" s="165" t="s">
        <v>2</v>
      </c>
      <c r="D542" s="165" t="s">
        <v>3</v>
      </c>
      <c r="E542" s="270" t="s">
        <v>403</v>
      </c>
      <c r="F542" s="270"/>
      <c r="G542" s="174" t="s">
        <v>4</v>
      </c>
      <c r="H542" s="173" t="s">
        <v>5</v>
      </c>
      <c r="I542" s="173" t="s">
        <v>6</v>
      </c>
      <c r="J542" s="173" t="s">
        <v>7</v>
      </c>
    </row>
    <row r="543" spans="1:10" ht="25" x14ac:dyDescent="0.35">
      <c r="A543" s="166" t="s">
        <v>404</v>
      </c>
      <c r="B543" s="142" t="s">
        <v>1754</v>
      </c>
      <c r="C543" s="166" t="s">
        <v>17</v>
      </c>
      <c r="D543" s="166" t="s">
        <v>1755</v>
      </c>
      <c r="E543" s="267" t="s">
        <v>405</v>
      </c>
      <c r="F543" s="267"/>
      <c r="G543" s="143" t="s">
        <v>36</v>
      </c>
      <c r="H543" s="150">
        <v>1</v>
      </c>
      <c r="I543" s="144">
        <v>807.36</v>
      </c>
      <c r="J543" s="144">
        <v>807.36</v>
      </c>
    </row>
    <row r="544" spans="1:10" ht="37.5" x14ac:dyDescent="0.35">
      <c r="A544" s="167" t="s">
        <v>406</v>
      </c>
      <c r="B544" s="151" t="s">
        <v>494</v>
      </c>
      <c r="C544" s="167" t="s">
        <v>17</v>
      </c>
      <c r="D544" s="167" t="s">
        <v>495</v>
      </c>
      <c r="E544" s="260" t="s">
        <v>405</v>
      </c>
      <c r="F544" s="260"/>
      <c r="G544" s="152" t="s">
        <v>409</v>
      </c>
      <c r="H544" s="153">
        <v>2</v>
      </c>
      <c r="I544" s="154">
        <v>22.54</v>
      </c>
      <c r="J544" s="154">
        <v>45.08</v>
      </c>
    </row>
    <row r="545" spans="1:10" ht="37.5" x14ac:dyDescent="0.35">
      <c r="A545" s="167" t="s">
        <v>406</v>
      </c>
      <c r="B545" s="151" t="s">
        <v>410</v>
      </c>
      <c r="C545" s="167" t="s">
        <v>17</v>
      </c>
      <c r="D545" s="167" t="s">
        <v>411</v>
      </c>
      <c r="E545" s="260" t="s">
        <v>405</v>
      </c>
      <c r="F545" s="260"/>
      <c r="G545" s="152" t="s">
        <v>409</v>
      </c>
      <c r="H545" s="153">
        <v>16</v>
      </c>
      <c r="I545" s="154">
        <v>17.96</v>
      </c>
      <c r="J545" s="154">
        <v>287.36</v>
      </c>
    </row>
    <row r="546" spans="1:10" x14ac:dyDescent="0.35">
      <c r="A546" s="169" t="s">
        <v>412</v>
      </c>
      <c r="B546" s="155" t="s">
        <v>1046</v>
      </c>
      <c r="C546" s="169" t="s">
        <v>17</v>
      </c>
      <c r="D546" s="169" t="s">
        <v>1047</v>
      </c>
      <c r="E546" s="261" t="s">
        <v>415</v>
      </c>
      <c r="F546" s="261"/>
      <c r="G546" s="156" t="s">
        <v>36</v>
      </c>
      <c r="H546" s="157">
        <v>0.7</v>
      </c>
      <c r="I546" s="158">
        <v>88.82</v>
      </c>
      <c r="J546" s="158">
        <v>62.17</v>
      </c>
    </row>
    <row r="547" spans="1:10" ht="50" customHeight="1" x14ac:dyDescent="0.35">
      <c r="A547" s="169" t="s">
        <v>412</v>
      </c>
      <c r="B547" s="155" t="s">
        <v>1013</v>
      </c>
      <c r="C547" s="169" t="s">
        <v>17</v>
      </c>
      <c r="D547" s="169" t="s">
        <v>1014</v>
      </c>
      <c r="E547" s="261" t="s">
        <v>415</v>
      </c>
      <c r="F547" s="261"/>
      <c r="G547" s="156" t="s">
        <v>1015</v>
      </c>
      <c r="H547" s="157">
        <v>4.0250000000000004</v>
      </c>
      <c r="I547" s="158">
        <v>50</v>
      </c>
      <c r="J547" s="158">
        <v>201.25</v>
      </c>
    </row>
    <row r="548" spans="1:10" x14ac:dyDescent="0.35">
      <c r="A548" s="169" t="s">
        <v>412</v>
      </c>
      <c r="B548" s="155" t="s">
        <v>1051</v>
      </c>
      <c r="C548" s="169" t="s">
        <v>17</v>
      </c>
      <c r="D548" s="169" t="s">
        <v>1052</v>
      </c>
      <c r="E548" s="261" t="s">
        <v>415</v>
      </c>
      <c r="F548" s="261"/>
      <c r="G548" s="156" t="s">
        <v>36</v>
      </c>
      <c r="H548" s="157">
        <v>0.9</v>
      </c>
      <c r="I548" s="158">
        <v>235</v>
      </c>
      <c r="J548" s="158">
        <v>211.5</v>
      </c>
    </row>
    <row r="549" spans="1:10" ht="25" x14ac:dyDescent="0.35">
      <c r="A549" s="168"/>
      <c r="B549" s="168"/>
      <c r="C549" s="168"/>
      <c r="D549" s="168"/>
      <c r="E549" s="168" t="s">
        <v>422</v>
      </c>
      <c r="F549" s="159">
        <v>218.44</v>
      </c>
      <c r="G549" s="168" t="s">
        <v>423</v>
      </c>
      <c r="H549" s="159">
        <v>0</v>
      </c>
      <c r="I549" s="168" t="s">
        <v>424</v>
      </c>
      <c r="J549" s="159">
        <v>218.44</v>
      </c>
    </row>
    <row r="550" spans="1:10" ht="25.5" thickBot="1" x14ac:dyDescent="0.4">
      <c r="A550" s="168"/>
      <c r="B550" s="168"/>
      <c r="C550" s="168"/>
      <c r="D550" s="168"/>
      <c r="E550" s="168" t="s">
        <v>425</v>
      </c>
      <c r="F550" s="159">
        <v>232.68</v>
      </c>
      <c r="G550" s="168"/>
      <c r="H550" s="271" t="s">
        <v>426</v>
      </c>
      <c r="I550" s="271"/>
      <c r="J550" s="159">
        <v>1040.04</v>
      </c>
    </row>
    <row r="551" spans="1:10" ht="37.5" customHeight="1" thickTop="1" x14ac:dyDescent="0.35">
      <c r="A551" s="160"/>
      <c r="B551" s="160"/>
      <c r="C551" s="160"/>
      <c r="D551" s="160"/>
      <c r="E551" s="160"/>
      <c r="F551" s="160"/>
      <c r="G551" s="160"/>
      <c r="H551" s="160"/>
      <c r="I551" s="160"/>
      <c r="J551" s="160"/>
    </row>
    <row r="552" spans="1:10" x14ac:dyDescent="0.35">
      <c r="A552" s="165" t="s">
        <v>1800</v>
      </c>
      <c r="B552" s="173" t="s">
        <v>1</v>
      </c>
      <c r="C552" s="165" t="s">
        <v>2</v>
      </c>
      <c r="D552" s="165" t="s">
        <v>3</v>
      </c>
      <c r="E552" s="270" t="s">
        <v>403</v>
      </c>
      <c r="F552" s="270"/>
      <c r="G552" s="174" t="s">
        <v>4</v>
      </c>
      <c r="H552" s="173" t="s">
        <v>5</v>
      </c>
      <c r="I552" s="173" t="s">
        <v>6</v>
      </c>
      <c r="J552" s="173" t="s">
        <v>7</v>
      </c>
    </row>
    <row r="553" spans="1:10" ht="25" x14ac:dyDescent="0.35">
      <c r="A553" s="166" t="s">
        <v>404</v>
      </c>
      <c r="B553" s="142" t="s">
        <v>1944</v>
      </c>
      <c r="C553" s="166" t="s">
        <v>12</v>
      </c>
      <c r="D553" s="166" t="s">
        <v>1945</v>
      </c>
      <c r="E553" s="267" t="s">
        <v>824</v>
      </c>
      <c r="F553" s="267"/>
      <c r="G553" s="143" t="s">
        <v>421</v>
      </c>
      <c r="H553" s="150">
        <v>1</v>
      </c>
      <c r="I553" s="144">
        <v>16.04</v>
      </c>
      <c r="J553" s="144">
        <v>16.04</v>
      </c>
    </row>
    <row r="554" spans="1:10" ht="37.5" x14ac:dyDescent="0.35">
      <c r="A554" s="167" t="s">
        <v>406</v>
      </c>
      <c r="B554" s="151" t="s">
        <v>2069</v>
      </c>
      <c r="C554" s="167" t="s">
        <v>12</v>
      </c>
      <c r="D554" s="167" t="s">
        <v>2070</v>
      </c>
      <c r="E554" s="260" t="s">
        <v>477</v>
      </c>
      <c r="F554" s="260"/>
      <c r="G554" s="152" t="s">
        <v>409</v>
      </c>
      <c r="H554" s="153">
        <v>3.7499999999999999E-2</v>
      </c>
      <c r="I554" s="154">
        <v>17.100000000000001</v>
      </c>
      <c r="J554" s="154">
        <v>0.64</v>
      </c>
    </row>
    <row r="555" spans="1:10" ht="37.5" x14ac:dyDescent="0.35">
      <c r="A555" s="167" t="s">
        <v>406</v>
      </c>
      <c r="B555" s="151" t="s">
        <v>2071</v>
      </c>
      <c r="C555" s="167" t="s">
        <v>12</v>
      </c>
      <c r="D555" s="167" t="s">
        <v>2054</v>
      </c>
      <c r="E555" s="260" t="s">
        <v>477</v>
      </c>
      <c r="F555" s="260"/>
      <c r="G555" s="152" t="s">
        <v>409</v>
      </c>
      <c r="H555" s="153">
        <v>0.11550000000000001</v>
      </c>
      <c r="I555" s="154">
        <v>21.19</v>
      </c>
      <c r="J555" s="154">
        <v>2.44</v>
      </c>
    </row>
    <row r="556" spans="1:10" ht="37.5" customHeight="1" x14ac:dyDescent="0.35">
      <c r="A556" s="167" t="s">
        <v>406</v>
      </c>
      <c r="B556" s="151" t="s">
        <v>2072</v>
      </c>
      <c r="C556" s="167" t="s">
        <v>12</v>
      </c>
      <c r="D556" s="167" t="s">
        <v>2073</v>
      </c>
      <c r="E556" s="260" t="s">
        <v>824</v>
      </c>
      <c r="F556" s="260"/>
      <c r="G556" s="152" t="s">
        <v>421</v>
      </c>
      <c r="H556" s="153">
        <v>1</v>
      </c>
      <c r="I556" s="154">
        <v>12.16</v>
      </c>
      <c r="J556" s="154">
        <v>12.16</v>
      </c>
    </row>
    <row r="557" spans="1:10" ht="25" x14ac:dyDescent="0.35">
      <c r="A557" s="169" t="s">
        <v>412</v>
      </c>
      <c r="B557" s="155" t="s">
        <v>1432</v>
      </c>
      <c r="C557" s="169" t="s">
        <v>12</v>
      </c>
      <c r="D557" s="169" t="s">
        <v>1433</v>
      </c>
      <c r="E557" s="261" t="s">
        <v>415</v>
      </c>
      <c r="F557" s="261"/>
      <c r="G557" s="156" t="s">
        <v>421</v>
      </c>
      <c r="H557" s="157">
        <v>2.5000000000000001E-2</v>
      </c>
      <c r="I557" s="158">
        <v>26.19</v>
      </c>
      <c r="J557" s="158">
        <v>0.65</v>
      </c>
    </row>
    <row r="558" spans="1:10" ht="37.5" x14ac:dyDescent="0.35">
      <c r="A558" s="169" t="s">
        <v>412</v>
      </c>
      <c r="B558" s="155" t="s">
        <v>1482</v>
      </c>
      <c r="C558" s="169" t="s">
        <v>12</v>
      </c>
      <c r="D558" s="169" t="s">
        <v>1483</v>
      </c>
      <c r="E558" s="261" t="s">
        <v>415</v>
      </c>
      <c r="F558" s="261"/>
      <c r="G558" s="156" t="s">
        <v>16</v>
      </c>
      <c r="H558" s="157">
        <v>0.72399999999999998</v>
      </c>
      <c r="I558" s="158">
        <v>0.22</v>
      </c>
      <c r="J558" s="158">
        <v>0.15</v>
      </c>
    </row>
    <row r="559" spans="1:10" ht="25" x14ac:dyDescent="0.35">
      <c r="A559" s="168"/>
      <c r="B559" s="168"/>
      <c r="C559" s="168"/>
      <c r="D559" s="168"/>
      <c r="E559" s="168" t="s">
        <v>422</v>
      </c>
      <c r="F559" s="159">
        <v>2.34</v>
      </c>
      <c r="G559" s="168" t="s">
        <v>423</v>
      </c>
      <c r="H559" s="159">
        <v>0</v>
      </c>
      <c r="I559" s="168" t="s">
        <v>424</v>
      </c>
      <c r="J559" s="159">
        <v>2.34</v>
      </c>
    </row>
    <row r="560" spans="1:10" ht="25.5" thickBot="1" x14ac:dyDescent="0.4">
      <c r="A560" s="168"/>
      <c r="B560" s="168"/>
      <c r="C560" s="168"/>
      <c r="D560" s="168"/>
      <c r="E560" s="168" t="s">
        <v>425</v>
      </c>
      <c r="F560" s="159">
        <v>4.62</v>
      </c>
      <c r="G560" s="168"/>
      <c r="H560" s="271" t="s">
        <v>426</v>
      </c>
      <c r="I560" s="271"/>
      <c r="J560" s="159">
        <v>20.66</v>
      </c>
    </row>
    <row r="561" spans="1:10" ht="37.5" customHeight="1" thickTop="1" x14ac:dyDescent="0.35">
      <c r="A561" s="160"/>
      <c r="B561" s="160"/>
      <c r="C561" s="160"/>
      <c r="D561" s="160"/>
      <c r="E561" s="160"/>
      <c r="F561" s="160"/>
      <c r="G561" s="160"/>
      <c r="H561" s="160"/>
      <c r="I561" s="160"/>
      <c r="J561" s="160"/>
    </row>
    <row r="562" spans="1:10" x14ac:dyDescent="0.35">
      <c r="A562" s="165" t="s">
        <v>1803</v>
      </c>
      <c r="B562" s="173" t="s">
        <v>1</v>
      </c>
      <c r="C562" s="165" t="s">
        <v>2</v>
      </c>
      <c r="D562" s="165" t="s">
        <v>3</v>
      </c>
      <c r="E562" s="270" t="s">
        <v>403</v>
      </c>
      <c r="F562" s="270"/>
      <c r="G562" s="174" t="s">
        <v>4</v>
      </c>
      <c r="H562" s="173" t="s">
        <v>5</v>
      </c>
      <c r="I562" s="173" t="s">
        <v>6</v>
      </c>
      <c r="J562" s="173" t="s">
        <v>7</v>
      </c>
    </row>
    <row r="563" spans="1:10" ht="25" x14ac:dyDescent="0.35">
      <c r="A563" s="166" t="s">
        <v>404</v>
      </c>
      <c r="B563" s="142" t="s">
        <v>1801</v>
      </c>
      <c r="C563" s="166" t="s">
        <v>12</v>
      </c>
      <c r="D563" s="166" t="s">
        <v>1802</v>
      </c>
      <c r="E563" s="267" t="s">
        <v>824</v>
      </c>
      <c r="F563" s="267"/>
      <c r="G563" s="143" t="s">
        <v>421</v>
      </c>
      <c r="H563" s="150">
        <v>1</v>
      </c>
      <c r="I563" s="144">
        <v>14.43</v>
      </c>
      <c r="J563" s="144">
        <v>14.43</v>
      </c>
    </row>
    <row r="564" spans="1:10" ht="37.5" customHeight="1" x14ac:dyDescent="0.35">
      <c r="A564" s="167" t="s">
        <v>406</v>
      </c>
      <c r="B564" s="151" t="s">
        <v>2069</v>
      </c>
      <c r="C564" s="167" t="s">
        <v>12</v>
      </c>
      <c r="D564" s="167" t="s">
        <v>2070</v>
      </c>
      <c r="E564" s="260" t="s">
        <v>477</v>
      </c>
      <c r="F564" s="260"/>
      <c r="G564" s="152" t="s">
        <v>409</v>
      </c>
      <c r="H564" s="153">
        <v>2.9000000000000001E-2</v>
      </c>
      <c r="I564" s="154">
        <v>17.100000000000001</v>
      </c>
      <c r="J564" s="154">
        <v>0.49</v>
      </c>
    </row>
    <row r="565" spans="1:10" ht="37.5" x14ac:dyDescent="0.35">
      <c r="A565" s="167" t="s">
        <v>406</v>
      </c>
      <c r="B565" s="151" t="s">
        <v>2071</v>
      </c>
      <c r="C565" s="167" t="s">
        <v>12</v>
      </c>
      <c r="D565" s="167" t="s">
        <v>2054</v>
      </c>
      <c r="E565" s="260" t="s">
        <v>477</v>
      </c>
      <c r="F565" s="260"/>
      <c r="G565" s="152" t="s">
        <v>409</v>
      </c>
      <c r="H565" s="153">
        <v>8.8999999999999996E-2</v>
      </c>
      <c r="I565" s="154">
        <v>21.19</v>
      </c>
      <c r="J565" s="154">
        <v>1.88</v>
      </c>
    </row>
    <row r="566" spans="1:10" ht="37.5" x14ac:dyDescent="0.35">
      <c r="A566" s="167" t="s">
        <v>406</v>
      </c>
      <c r="B566" s="151" t="s">
        <v>2074</v>
      </c>
      <c r="C566" s="167" t="s">
        <v>12</v>
      </c>
      <c r="D566" s="167" t="s">
        <v>2075</v>
      </c>
      <c r="E566" s="260" t="s">
        <v>824</v>
      </c>
      <c r="F566" s="260"/>
      <c r="G566" s="152" t="s">
        <v>421</v>
      </c>
      <c r="H566" s="153">
        <v>1</v>
      </c>
      <c r="I566" s="154">
        <v>11.31</v>
      </c>
      <c r="J566" s="154">
        <v>11.31</v>
      </c>
    </row>
    <row r="567" spans="1:10" ht="25" x14ac:dyDescent="0.35">
      <c r="A567" s="169" t="s">
        <v>412</v>
      </c>
      <c r="B567" s="155" t="s">
        <v>1432</v>
      </c>
      <c r="C567" s="169" t="s">
        <v>12</v>
      </c>
      <c r="D567" s="169" t="s">
        <v>1433</v>
      </c>
      <c r="E567" s="261" t="s">
        <v>415</v>
      </c>
      <c r="F567" s="261"/>
      <c r="G567" s="156" t="s">
        <v>421</v>
      </c>
      <c r="H567" s="157">
        <v>2.5000000000000001E-2</v>
      </c>
      <c r="I567" s="158">
        <v>26.19</v>
      </c>
      <c r="J567" s="158">
        <v>0.65</v>
      </c>
    </row>
    <row r="568" spans="1:10" ht="37.5" x14ac:dyDescent="0.35">
      <c r="A568" s="169" t="s">
        <v>412</v>
      </c>
      <c r="B568" s="155" t="s">
        <v>1482</v>
      </c>
      <c r="C568" s="169" t="s">
        <v>12</v>
      </c>
      <c r="D568" s="169" t="s">
        <v>1483</v>
      </c>
      <c r="E568" s="261" t="s">
        <v>415</v>
      </c>
      <c r="F568" s="261"/>
      <c r="G568" s="156" t="s">
        <v>16</v>
      </c>
      <c r="H568" s="157">
        <v>0.46550000000000002</v>
      </c>
      <c r="I568" s="158">
        <v>0.22</v>
      </c>
      <c r="J568" s="158">
        <v>0.1</v>
      </c>
    </row>
    <row r="569" spans="1:10" ht="25" x14ac:dyDescent="0.35">
      <c r="A569" s="168"/>
      <c r="B569" s="168"/>
      <c r="C569" s="168"/>
      <c r="D569" s="168"/>
      <c r="E569" s="168" t="s">
        <v>422</v>
      </c>
      <c r="F569" s="159">
        <v>1.74</v>
      </c>
      <c r="G569" s="168" t="s">
        <v>423</v>
      </c>
      <c r="H569" s="159">
        <v>0</v>
      </c>
      <c r="I569" s="168" t="s">
        <v>424</v>
      </c>
      <c r="J569" s="159">
        <v>1.74</v>
      </c>
    </row>
    <row r="570" spans="1:10" ht="25.5" thickBot="1" x14ac:dyDescent="0.4">
      <c r="A570" s="168"/>
      <c r="B570" s="168"/>
      <c r="C570" s="168"/>
      <c r="D570" s="168"/>
      <c r="E570" s="168" t="s">
        <v>425</v>
      </c>
      <c r="F570" s="159">
        <v>4.1500000000000004</v>
      </c>
      <c r="G570" s="168"/>
      <c r="H570" s="271" t="s">
        <v>426</v>
      </c>
      <c r="I570" s="271"/>
      <c r="J570" s="159">
        <v>18.579999999999998</v>
      </c>
    </row>
    <row r="571" spans="1:10" ht="37.5" customHeight="1" thickTop="1" x14ac:dyDescent="0.35">
      <c r="A571" s="160"/>
      <c r="B571" s="160"/>
      <c r="C571" s="160"/>
      <c r="D571" s="160"/>
      <c r="E571" s="160"/>
      <c r="F571" s="160"/>
      <c r="G571" s="160"/>
      <c r="H571" s="160"/>
      <c r="I571" s="160"/>
      <c r="J571" s="160"/>
    </row>
    <row r="572" spans="1:10" ht="37.5" customHeight="1" x14ac:dyDescent="0.35">
      <c r="A572" s="165" t="s">
        <v>1804</v>
      </c>
      <c r="B572" s="173" t="s">
        <v>1</v>
      </c>
      <c r="C572" s="165" t="s">
        <v>2</v>
      </c>
      <c r="D572" s="165" t="s">
        <v>3</v>
      </c>
      <c r="E572" s="270" t="s">
        <v>403</v>
      </c>
      <c r="F572" s="270"/>
      <c r="G572" s="174" t="s">
        <v>4</v>
      </c>
      <c r="H572" s="173" t="s">
        <v>5</v>
      </c>
      <c r="I572" s="173" t="s">
        <v>6</v>
      </c>
      <c r="J572" s="173" t="s">
        <v>7</v>
      </c>
    </row>
    <row r="573" spans="1:10" ht="25" x14ac:dyDescent="0.35">
      <c r="A573" s="166" t="s">
        <v>404</v>
      </c>
      <c r="B573" s="142" t="s">
        <v>1805</v>
      </c>
      <c r="C573" s="166" t="s">
        <v>12</v>
      </c>
      <c r="D573" s="166" t="s">
        <v>1806</v>
      </c>
      <c r="E573" s="267" t="s">
        <v>824</v>
      </c>
      <c r="F573" s="267"/>
      <c r="G573" s="143" t="s">
        <v>421</v>
      </c>
      <c r="H573" s="150">
        <v>1</v>
      </c>
      <c r="I573" s="144">
        <v>17.8</v>
      </c>
      <c r="J573" s="144">
        <v>17.8</v>
      </c>
    </row>
    <row r="574" spans="1:10" ht="37.5" x14ac:dyDescent="0.35">
      <c r="A574" s="167" t="s">
        <v>406</v>
      </c>
      <c r="B574" s="151" t="s">
        <v>2069</v>
      </c>
      <c r="C574" s="167" t="s">
        <v>12</v>
      </c>
      <c r="D574" s="167" t="s">
        <v>2070</v>
      </c>
      <c r="E574" s="260" t="s">
        <v>477</v>
      </c>
      <c r="F574" s="260"/>
      <c r="G574" s="152" t="s">
        <v>409</v>
      </c>
      <c r="H574" s="153">
        <v>6.3500000000000001E-2</v>
      </c>
      <c r="I574" s="154">
        <v>17.100000000000001</v>
      </c>
      <c r="J574" s="154">
        <v>1.08</v>
      </c>
    </row>
    <row r="575" spans="1:10" ht="37.5" x14ac:dyDescent="0.35">
      <c r="A575" s="167" t="s">
        <v>406</v>
      </c>
      <c r="B575" s="151" t="s">
        <v>2071</v>
      </c>
      <c r="C575" s="167" t="s">
        <v>12</v>
      </c>
      <c r="D575" s="167" t="s">
        <v>2054</v>
      </c>
      <c r="E575" s="260" t="s">
        <v>477</v>
      </c>
      <c r="F575" s="260"/>
      <c r="G575" s="152" t="s">
        <v>409</v>
      </c>
      <c r="H575" s="153">
        <v>0.19450000000000001</v>
      </c>
      <c r="I575" s="154">
        <v>21.19</v>
      </c>
      <c r="J575" s="154">
        <v>4.12</v>
      </c>
    </row>
    <row r="576" spans="1:10" ht="37.5" x14ac:dyDescent="0.35">
      <c r="A576" s="167" t="s">
        <v>406</v>
      </c>
      <c r="B576" s="151" t="s">
        <v>2076</v>
      </c>
      <c r="C576" s="167" t="s">
        <v>12</v>
      </c>
      <c r="D576" s="167" t="s">
        <v>2077</v>
      </c>
      <c r="E576" s="260" t="s">
        <v>824</v>
      </c>
      <c r="F576" s="260"/>
      <c r="G576" s="152" t="s">
        <v>421</v>
      </c>
      <c r="H576" s="153">
        <v>1</v>
      </c>
      <c r="I576" s="154">
        <v>11.52</v>
      </c>
      <c r="J576" s="154">
        <v>11.52</v>
      </c>
    </row>
    <row r="577" spans="1:10" ht="25" x14ac:dyDescent="0.35">
      <c r="A577" s="169" t="s">
        <v>412</v>
      </c>
      <c r="B577" s="155" t="s">
        <v>1432</v>
      </c>
      <c r="C577" s="169" t="s">
        <v>12</v>
      </c>
      <c r="D577" s="169" t="s">
        <v>1433</v>
      </c>
      <c r="E577" s="261" t="s">
        <v>415</v>
      </c>
      <c r="F577" s="261"/>
      <c r="G577" s="156" t="s">
        <v>421</v>
      </c>
      <c r="H577" s="157">
        <v>2.5000000000000001E-2</v>
      </c>
      <c r="I577" s="158">
        <v>26.19</v>
      </c>
      <c r="J577" s="158">
        <v>0.65</v>
      </c>
    </row>
    <row r="578" spans="1:10" ht="37.5" x14ac:dyDescent="0.35">
      <c r="A578" s="169" t="s">
        <v>412</v>
      </c>
      <c r="B578" s="155" t="s">
        <v>1482</v>
      </c>
      <c r="C578" s="169" t="s">
        <v>12</v>
      </c>
      <c r="D578" s="169" t="s">
        <v>1483</v>
      </c>
      <c r="E578" s="261" t="s">
        <v>415</v>
      </c>
      <c r="F578" s="261"/>
      <c r="G578" s="156" t="s">
        <v>16</v>
      </c>
      <c r="H578" s="157">
        <v>1.9664999999999999</v>
      </c>
      <c r="I578" s="158">
        <v>0.22</v>
      </c>
      <c r="J578" s="158">
        <v>0.43</v>
      </c>
    </row>
    <row r="579" spans="1:10" ht="25" x14ac:dyDescent="0.35">
      <c r="A579" s="168"/>
      <c r="B579" s="168"/>
      <c r="C579" s="168"/>
      <c r="D579" s="168"/>
      <c r="E579" s="168" t="s">
        <v>422</v>
      </c>
      <c r="F579" s="159">
        <v>4.4800000000000004</v>
      </c>
      <c r="G579" s="168" t="s">
        <v>423</v>
      </c>
      <c r="H579" s="159">
        <v>0</v>
      </c>
      <c r="I579" s="168" t="s">
        <v>424</v>
      </c>
      <c r="J579" s="159">
        <v>4.4800000000000004</v>
      </c>
    </row>
    <row r="580" spans="1:10" ht="37.5" customHeight="1" thickBot="1" x14ac:dyDescent="0.4">
      <c r="A580" s="168"/>
      <c r="B580" s="168"/>
      <c r="C580" s="168"/>
      <c r="D580" s="168"/>
      <c r="E580" s="168" t="s">
        <v>425</v>
      </c>
      <c r="F580" s="159">
        <v>5.12</v>
      </c>
      <c r="G580" s="168"/>
      <c r="H580" s="271" t="s">
        <v>426</v>
      </c>
      <c r="I580" s="271"/>
      <c r="J580" s="159">
        <v>22.92</v>
      </c>
    </row>
    <row r="581" spans="1:10" ht="37.5" customHeight="1" thickTop="1" x14ac:dyDescent="0.35">
      <c r="A581" s="160"/>
      <c r="B581" s="160"/>
      <c r="C581" s="160"/>
      <c r="D581" s="160"/>
      <c r="E581" s="160"/>
      <c r="F581" s="160"/>
      <c r="G581" s="160"/>
      <c r="H581" s="160"/>
      <c r="I581" s="160"/>
      <c r="J581" s="160"/>
    </row>
    <row r="582" spans="1:10" x14ac:dyDescent="0.35">
      <c r="A582" s="165" t="s">
        <v>1807</v>
      </c>
      <c r="B582" s="173" t="s">
        <v>1</v>
      </c>
      <c r="C582" s="165" t="s">
        <v>2</v>
      </c>
      <c r="D582" s="165" t="s">
        <v>3</v>
      </c>
      <c r="E582" s="270" t="s">
        <v>403</v>
      </c>
      <c r="F582" s="270"/>
      <c r="G582" s="174" t="s">
        <v>4</v>
      </c>
      <c r="H582" s="173" t="s">
        <v>5</v>
      </c>
      <c r="I582" s="173" t="s">
        <v>6</v>
      </c>
      <c r="J582" s="173" t="s">
        <v>7</v>
      </c>
    </row>
    <row r="583" spans="1:10" ht="37.5" x14ac:dyDescent="0.35">
      <c r="A583" s="166" t="s">
        <v>404</v>
      </c>
      <c r="B583" s="142" t="s">
        <v>1946</v>
      </c>
      <c r="C583" s="166" t="s">
        <v>12</v>
      </c>
      <c r="D583" s="166" t="s">
        <v>1947</v>
      </c>
      <c r="E583" s="267" t="s">
        <v>824</v>
      </c>
      <c r="F583" s="267"/>
      <c r="G583" s="143" t="s">
        <v>36</v>
      </c>
      <c r="H583" s="150">
        <v>1</v>
      </c>
      <c r="I583" s="144">
        <v>885.21</v>
      </c>
      <c r="J583" s="144">
        <v>885.21</v>
      </c>
    </row>
    <row r="584" spans="1:10" ht="37.5" x14ac:dyDescent="0.35">
      <c r="A584" s="167" t="s">
        <v>406</v>
      </c>
      <c r="B584" s="151" t="s">
        <v>476</v>
      </c>
      <c r="C584" s="167" t="s">
        <v>12</v>
      </c>
      <c r="D584" s="167" t="s">
        <v>411</v>
      </c>
      <c r="E584" s="260" t="s">
        <v>477</v>
      </c>
      <c r="F584" s="260"/>
      <c r="G584" s="152" t="s">
        <v>409</v>
      </c>
      <c r="H584" s="153">
        <v>2.4857999999999998</v>
      </c>
      <c r="I584" s="154">
        <v>17.09</v>
      </c>
      <c r="J584" s="154">
        <v>42.48</v>
      </c>
    </row>
    <row r="585" spans="1:10" ht="37.5" x14ac:dyDescent="0.35">
      <c r="A585" s="167" t="s">
        <v>406</v>
      </c>
      <c r="B585" s="151" t="s">
        <v>2078</v>
      </c>
      <c r="C585" s="167" t="s">
        <v>12</v>
      </c>
      <c r="D585" s="167" t="s">
        <v>2079</v>
      </c>
      <c r="E585" s="260" t="s">
        <v>477</v>
      </c>
      <c r="F585" s="260"/>
      <c r="G585" s="152" t="s">
        <v>409</v>
      </c>
      <c r="H585" s="153">
        <v>1.5651999999999999</v>
      </c>
      <c r="I585" s="154">
        <v>18.22</v>
      </c>
      <c r="J585" s="154">
        <v>28.51</v>
      </c>
    </row>
    <row r="586" spans="1:10" ht="37.5" x14ac:dyDescent="0.35">
      <c r="A586" s="167" t="s">
        <v>406</v>
      </c>
      <c r="B586" s="151" t="s">
        <v>2080</v>
      </c>
      <c r="C586" s="167" t="s">
        <v>12</v>
      </c>
      <c r="D586" s="167" t="s">
        <v>2081</v>
      </c>
      <c r="E586" s="260" t="s">
        <v>506</v>
      </c>
      <c r="F586" s="260"/>
      <c r="G586" s="152" t="s">
        <v>510</v>
      </c>
      <c r="H586" s="153">
        <v>0.80559999999999998</v>
      </c>
      <c r="I586" s="154">
        <v>2.25</v>
      </c>
      <c r="J586" s="154">
        <v>1.81</v>
      </c>
    </row>
    <row r="587" spans="1:10" ht="37.5" x14ac:dyDescent="0.35">
      <c r="A587" s="167" t="s">
        <v>406</v>
      </c>
      <c r="B587" s="151" t="s">
        <v>2082</v>
      </c>
      <c r="C587" s="167" t="s">
        <v>12</v>
      </c>
      <c r="D587" s="167" t="s">
        <v>2083</v>
      </c>
      <c r="E587" s="260" t="s">
        <v>506</v>
      </c>
      <c r="F587" s="260"/>
      <c r="G587" s="152" t="s">
        <v>507</v>
      </c>
      <c r="H587" s="153">
        <v>0.75960000000000005</v>
      </c>
      <c r="I587" s="154">
        <v>0.42</v>
      </c>
      <c r="J587" s="154">
        <v>0.31</v>
      </c>
    </row>
    <row r="588" spans="1:10" ht="25" customHeight="1" x14ac:dyDescent="0.35">
      <c r="A588" s="169" t="s">
        <v>412</v>
      </c>
      <c r="B588" s="155" t="s">
        <v>762</v>
      </c>
      <c r="C588" s="169" t="s">
        <v>12</v>
      </c>
      <c r="D588" s="169" t="s">
        <v>763</v>
      </c>
      <c r="E588" s="261" t="s">
        <v>415</v>
      </c>
      <c r="F588" s="261"/>
      <c r="G588" s="156" t="s">
        <v>421</v>
      </c>
      <c r="H588" s="157">
        <v>420.06189999999998</v>
      </c>
      <c r="I588" s="158">
        <v>1.1000000000000001</v>
      </c>
      <c r="J588" s="158">
        <v>462.06</v>
      </c>
    </row>
    <row r="589" spans="1:10" ht="25" x14ac:dyDescent="0.35">
      <c r="A589" s="169" t="s">
        <v>412</v>
      </c>
      <c r="B589" s="155" t="s">
        <v>1085</v>
      </c>
      <c r="C589" s="169" t="s">
        <v>12</v>
      </c>
      <c r="D589" s="169" t="s">
        <v>1086</v>
      </c>
      <c r="E589" s="261" t="s">
        <v>415</v>
      </c>
      <c r="F589" s="261"/>
      <c r="G589" s="156" t="s">
        <v>36</v>
      </c>
      <c r="H589" s="157">
        <v>0.69169999999999998</v>
      </c>
      <c r="I589" s="158">
        <v>90</v>
      </c>
      <c r="J589" s="158">
        <v>62.25</v>
      </c>
    </row>
    <row r="590" spans="1:10" ht="25" x14ac:dyDescent="0.35">
      <c r="A590" s="169" t="s">
        <v>412</v>
      </c>
      <c r="B590" s="155" t="s">
        <v>2084</v>
      </c>
      <c r="C590" s="169" t="s">
        <v>12</v>
      </c>
      <c r="D590" s="169" t="s">
        <v>2085</v>
      </c>
      <c r="E590" s="261" t="s">
        <v>415</v>
      </c>
      <c r="F590" s="261"/>
      <c r="G590" s="156" t="s">
        <v>36</v>
      </c>
      <c r="H590" s="157">
        <v>0.59640000000000004</v>
      </c>
      <c r="I590" s="158">
        <v>482.56</v>
      </c>
      <c r="J590" s="158">
        <v>287.79000000000002</v>
      </c>
    </row>
    <row r="591" spans="1:10" ht="37.5" customHeight="1" x14ac:dyDescent="0.35">
      <c r="A591" s="168"/>
      <c r="B591" s="168"/>
      <c r="C591" s="168"/>
      <c r="D591" s="168"/>
      <c r="E591" s="168" t="s">
        <v>422</v>
      </c>
      <c r="F591" s="159">
        <v>46.86</v>
      </c>
      <c r="G591" s="168" t="s">
        <v>423</v>
      </c>
      <c r="H591" s="159">
        <v>0</v>
      </c>
      <c r="I591" s="168" t="s">
        <v>424</v>
      </c>
      <c r="J591" s="159">
        <v>46.86</v>
      </c>
    </row>
    <row r="592" spans="1:10" ht="25.5" thickBot="1" x14ac:dyDescent="0.4">
      <c r="A592" s="168"/>
      <c r="B592" s="168"/>
      <c r="C592" s="168"/>
      <c r="D592" s="168"/>
      <c r="E592" s="168" t="s">
        <v>425</v>
      </c>
      <c r="F592" s="159">
        <v>255.11</v>
      </c>
      <c r="G592" s="168"/>
      <c r="H592" s="271" t="s">
        <v>426</v>
      </c>
      <c r="I592" s="271"/>
      <c r="J592" s="159">
        <v>1140.32</v>
      </c>
    </row>
    <row r="593" spans="1:10" ht="15" thickTop="1" x14ac:dyDescent="0.35">
      <c r="A593" s="160"/>
      <c r="B593" s="160"/>
      <c r="C593" s="160"/>
      <c r="D593" s="160"/>
      <c r="E593" s="160"/>
      <c r="F593" s="160"/>
      <c r="G593" s="160"/>
      <c r="H593" s="160"/>
      <c r="I593" s="160"/>
      <c r="J593" s="160"/>
    </row>
    <row r="594" spans="1:10" x14ac:dyDescent="0.35">
      <c r="A594" s="165" t="s">
        <v>1810</v>
      </c>
      <c r="B594" s="173" t="s">
        <v>1</v>
      </c>
      <c r="C594" s="165" t="s">
        <v>2</v>
      </c>
      <c r="D594" s="165" t="s">
        <v>3</v>
      </c>
      <c r="E594" s="270" t="s">
        <v>403</v>
      </c>
      <c r="F594" s="270"/>
      <c r="G594" s="174" t="s">
        <v>4</v>
      </c>
      <c r="H594" s="173" t="s">
        <v>5</v>
      </c>
      <c r="I594" s="173" t="s">
        <v>6</v>
      </c>
      <c r="J594" s="173" t="s">
        <v>7</v>
      </c>
    </row>
    <row r="595" spans="1:10" ht="37.5" x14ac:dyDescent="0.35">
      <c r="A595" s="166" t="s">
        <v>404</v>
      </c>
      <c r="B595" s="142" t="s">
        <v>1808</v>
      </c>
      <c r="C595" s="166" t="s">
        <v>12</v>
      </c>
      <c r="D595" s="166" t="s">
        <v>1809</v>
      </c>
      <c r="E595" s="267" t="s">
        <v>824</v>
      </c>
      <c r="F595" s="267"/>
      <c r="G595" s="143" t="s">
        <v>31</v>
      </c>
      <c r="H595" s="150">
        <v>1</v>
      </c>
      <c r="I595" s="144">
        <v>127.32</v>
      </c>
      <c r="J595" s="144">
        <v>127.32</v>
      </c>
    </row>
    <row r="596" spans="1:10" ht="37.5" x14ac:dyDescent="0.35">
      <c r="A596" s="167" t="s">
        <v>406</v>
      </c>
      <c r="B596" s="151" t="s">
        <v>527</v>
      </c>
      <c r="C596" s="167" t="s">
        <v>12</v>
      </c>
      <c r="D596" s="167" t="s">
        <v>519</v>
      </c>
      <c r="E596" s="260" t="s">
        <v>477</v>
      </c>
      <c r="F596" s="260"/>
      <c r="G596" s="152" t="s">
        <v>409</v>
      </c>
      <c r="H596" s="153">
        <v>1.0860000000000001</v>
      </c>
      <c r="I596" s="154">
        <v>17.41</v>
      </c>
      <c r="J596" s="154">
        <v>18.899999999999999</v>
      </c>
    </row>
    <row r="597" spans="1:10" ht="37.5" x14ac:dyDescent="0.35">
      <c r="A597" s="167" t="s">
        <v>406</v>
      </c>
      <c r="B597" s="151" t="s">
        <v>525</v>
      </c>
      <c r="C597" s="167" t="s">
        <v>12</v>
      </c>
      <c r="D597" s="167" t="s">
        <v>526</v>
      </c>
      <c r="E597" s="260" t="s">
        <v>477</v>
      </c>
      <c r="F597" s="260"/>
      <c r="G597" s="152" t="s">
        <v>409</v>
      </c>
      <c r="H597" s="153">
        <v>2.7690000000000001</v>
      </c>
      <c r="I597" s="154">
        <v>21.07</v>
      </c>
      <c r="J597" s="154">
        <v>58.34</v>
      </c>
    </row>
    <row r="598" spans="1:10" ht="37.5" customHeight="1" x14ac:dyDescent="0.35">
      <c r="A598" s="167" t="s">
        <v>406</v>
      </c>
      <c r="B598" s="151" t="s">
        <v>2086</v>
      </c>
      <c r="C598" s="167" t="s">
        <v>12</v>
      </c>
      <c r="D598" s="167" t="s">
        <v>2087</v>
      </c>
      <c r="E598" s="260" t="s">
        <v>506</v>
      </c>
      <c r="F598" s="260"/>
      <c r="G598" s="152" t="s">
        <v>510</v>
      </c>
      <c r="H598" s="153">
        <v>7.9000000000000001E-2</v>
      </c>
      <c r="I598" s="154">
        <v>24.14</v>
      </c>
      <c r="J598" s="154">
        <v>1.9</v>
      </c>
    </row>
    <row r="599" spans="1:10" ht="37.5" x14ac:dyDescent="0.35">
      <c r="A599" s="167" t="s">
        <v>406</v>
      </c>
      <c r="B599" s="151" t="s">
        <v>2088</v>
      </c>
      <c r="C599" s="167" t="s">
        <v>12</v>
      </c>
      <c r="D599" s="167" t="s">
        <v>2089</v>
      </c>
      <c r="E599" s="260" t="s">
        <v>506</v>
      </c>
      <c r="F599" s="260"/>
      <c r="G599" s="152" t="s">
        <v>507</v>
      </c>
      <c r="H599" s="153">
        <v>3.9E-2</v>
      </c>
      <c r="I599" s="154">
        <v>22.53</v>
      </c>
      <c r="J599" s="154">
        <v>0.87</v>
      </c>
    </row>
    <row r="600" spans="1:10" ht="25" x14ac:dyDescent="0.35">
      <c r="A600" s="169" t="s">
        <v>412</v>
      </c>
      <c r="B600" s="155" t="s">
        <v>825</v>
      </c>
      <c r="C600" s="169" t="s">
        <v>12</v>
      </c>
      <c r="D600" s="169" t="s">
        <v>826</v>
      </c>
      <c r="E600" s="261" t="s">
        <v>415</v>
      </c>
      <c r="F600" s="261"/>
      <c r="G600" s="156" t="s">
        <v>277</v>
      </c>
      <c r="H600" s="157">
        <v>1.7000000000000001E-2</v>
      </c>
      <c r="I600" s="158">
        <v>7.96</v>
      </c>
      <c r="J600" s="158">
        <v>0.13</v>
      </c>
    </row>
    <row r="601" spans="1:10" ht="50" customHeight="1" x14ac:dyDescent="0.35">
      <c r="A601" s="169" t="s">
        <v>412</v>
      </c>
      <c r="B601" s="155" t="s">
        <v>2090</v>
      </c>
      <c r="C601" s="169" t="s">
        <v>12</v>
      </c>
      <c r="D601" s="169" t="s">
        <v>2091</v>
      </c>
      <c r="E601" s="261" t="s">
        <v>415</v>
      </c>
      <c r="F601" s="261"/>
      <c r="G601" s="156" t="s">
        <v>421</v>
      </c>
      <c r="H601" s="157">
        <v>1.6E-2</v>
      </c>
      <c r="I601" s="158">
        <v>25.99</v>
      </c>
      <c r="J601" s="158">
        <v>0.41</v>
      </c>
    </row>
    <row r="602" spans="1:10" ht="25" x14ac:dyDescent="0.35">
      <c r="A602" s="169" t="s">
        <v>412</v>
      </c>
      <c r="B602" s="155" t="s">
        <v>2092</v>
      </c>
      <c r="C602" s="169" t="s">
        <v>12</v>
      </c>
      <c r="D602" s="169" t="s">
        <v>2093</v>
      </c>
      <c r="E602" s="261" t="s">
        <v>415</v>
      </c>
      <c r="F602" s="261"/>
      <c r="G602" s="156" t="s">
        <v>421</v>
      </c>
      <c r="H602" s="157">
        <v>0.01</v>
      </c>
      <c r="I602" s="158">
        <v>28.63</v>
      </c>
      <c r="J602" s="158">
        <v>0.28000000000000003</v>
      </c>
    </row>
    <row r="603" spans="1:10" x14ac:dyDescent="0.35">
      <c r="A603" s="169" t="s">
        <v>412</v>
      </c>
      <c r="B603" s="155" t="s">
        <v>2094</v>
      </c>
      <c r="C603" s="169" t="s">
        <v>12</v>
      </c>
      <c r="D603" s="169" t="s">
        <v>2095</v>
      </c>
      <c r="E603" s="261" t="s">
        <v>415</v>
      </c>
      <c r="F603" s="261"/>
      <c r="G603" s="156" t="s">
        <v>421</v>
      </c>
      <c r="H603" s="157">
        <v>4.7E-2</v>
      </c>
      <c r="I603" s="158">
        <v>23.64</v>
      </c>
      <c r="J603" s="158">
        <v>1.1100000000000001</v>
      </c>
    </row>
    <row r="604" spans="1:10" ht="25" x14ac:dyDescent="0.35">
      <c r="A604" s="169" t="s">
        <v>412</v>
      </c>
      <c r="B604" s="155" t="s">
        <v>1286</v>
      </c>
      <c r="C604" s="169" t="s">
        <v>12</v>
      </c>
      <c r="D604" s="169" t="s">
        <v>1287</v>
      </c>
      <c r="E604" s="261" t="s">
        <v>415</v>
      </c>
      <c r="F604" s="261"/>
      <c r="G604" s="156" t="s">
        <v>43</v>
      </c>
      <c r="H604" s="157">
        <v>1.278</v>
      </c>
      <c r="I604" s="158">
        <v>22.09</v>
      </c>
      <c r="J604" s="158">
        <v>28.23</v>
      </c>
    </row>
    <row r="605" spans="1:10" ht="25" x14ac:dyDescent="0.35">
      <c r="A605" s="169" t="s">
        <v>412</v>
      </c>
      <c r="B605" s="155" t="s">
        <v>831</v>
      </c>
      <c r="C605" s="169" t="s">
        <v>12</v>
      </c>
      <c r="D605" s="169" t="s">
        <v>832</v>
      </c>
      <c r="E605" s="261" t="s">
        <v>415</v>
      </c>
      <c r="F605" s="261"/>
      <c r="G605" s="156" t="s">
        <v>43</v>
      </c>
      <c r="H605" s="157">
        <v>4.6120000000000001</v>
      </c>
      <c r="I605" s="158">
        <v>3.72</v>
      </c>
      <c r="J605" s="158">
        <v>17.149999999999999</v>
      </c>
    </row>
    <row r="606" spans="1:10" ht="25" customHeight="1" x14ac:dyDescent="0.35">
      <c r="A606" s="168"/>
      <c r="B606" s="168"/>
      <c r="C606" s="168"/>
      <c r="D606" s="168"/>
      <c r="E606" s="168" t="s">
        <v>422</v>
      </c>
      <c r="F606" s="159">
        <v>54.88</v>
      </c>
      <c r="G606" s="168" t="s">
        <v>423</v>
      </c>
      <c r="H606" s="159">
        <v>0</v>
      </c>
      <c r="I606" s="168" t="s">
        <v>424</v>
      </c>
      <c r="J606" s="159">
        <v>54.88</v>
      </c>
    </row>
    <row r="607" spans="1:10" ht="25.5" thickBot="1" x14ac:dyDescent="0.4">
      <c r="A607" s="168"/>
      <c r="B607" s="168"/>
      <c r="C607" s="168"/>
      <c r="D607" s="168"/>
      <c r="E607" s="168" t="s">
        <v>425</v>
      </c>
      <c r="F607" s="159">
        <v>36.69</v>
      </c>
      <c r="G607" s="168"/>
      <c r="H607" s="271" t="s">
        <v>426</v>
      </c>
      <c r="I607" s="271"/>
      <c r="J607" s="159">
        <v>164.01</v>
      </c>
    </row>
    <row r="608" spans="1:10" ht="15" thickTop="1" x14ac:dyDescent="0.35">
      <c r="A608" s="160"/>
      <c r="B608" s="160"/>
      <c r="C608" s="160"/>
      <c r="D608" s="160"/>
      <c r="E608" s="160"/>
      <c r="F608" s="160"/>
      <c r="G608" s="160"/>
      <c r="H608" s="160"/>
      <c r="I608" s="160"/>
      <c r="J608" s="160"/>
    </row>
    <row r="609" spans="1:10" x14ac:dyDescent="0.35">
      <c r="A609" s="165" t="s">
        <v>2000</v>
      </c>
      <c r="B609" s="173" t="s">
        <v>1</v>
      </c>
      <c r="C609" s="165" t="s">
        <v>2</v>
      </c>
      <c r="D609" s="165" t="s">
        <v>3</v>
      </c>
      <c r="E609" s="270" t="s">
        <v>403</v>
      </c>
      <c r="F609" s="270"/>
      <c r="G609" s="174" t="s">
        <v>4</v>
      </c>
      <c r="H609" s="173" t="s">
        <v>5</v>
      </c>
      <c r="I609" s="173" t="s">
        <v>6</v>
      </c>
      <c r="J609" s="173" t="s">
        <v>7</v>
      </c>
    </row>
    <row r="610" spans="1:10" ht="25" x14ac:dyDescent="0.35">
      <c r="A610" s="166" t="s">
        <v>404</v>
      </c>
      <c r="B610" s="142" t="s">
        <v>1948</v>
      </c>
      <c r="C610" s="166" t="s">
        <v>17</v>
      </c>
      <c r="D610" s="166" t="s">
        <v>1949</v>
      </c>
      <c r="E610" s="267" t="s">
        <v>405</v>
      </c>
      <c r="F610" s="267"/>
      <c r="G610" s="143" t="s">
        <v>31</v>
      </c>
      <c r="H610" s="150">
        <v>1</v>
      </c>
      <c r="I610" s="144">
        <v>72.42</v>
      </c>
      <c r="J610" s="144">
        <v>72.42</v>
      </c>
    </row>
    <row r="611" spans="1:10" ht="50" customHeight="1" x14ac:dyDescent="0.35">
      <c r="A611" s="167" t="s">
        <v>406</v>
      </c>
      <c r="B611" s="151" t="s">
        <v>410</v>
      </c>
      <c r="C611" s="167" t="s">
        <v>17</v>
      </c>
      <c r="D611" s="167" t="s">
        <v>411</v>
      </c>
      <c r="E611" s="260" t="s">
        <v>405</v>
      </c>
      <c r="F611" s="260"/>
      <c r="G611" s="152" t="s">
        <v>409</v>
      </c>
      <c r="H611" s="153">
        <v>0.3</v>
      </c>
      <c r="I611" s="154">
        <v>17.96</v>
      </c>
      <c r="J611" s="154">
        <v>5.38</v>
      </c>
    </row>
    <row r="612" spans="1:10" ht="37.5" x14ac:dyDescent="0.35">
      <c r="A612" s="167" t="s">
        <v>406</v>
      </c>
      <c r="B612" s="151" t="s">
        <v>2096</v>
      </c>
      <c r="C612" s="167" t="s">
        <v>17</v>
      </c>
      <c r="D612" s="167" t="s">
        <v>809</v>
      </c>
      <c r="E612" s="260" t="s">
        <v>405</v>
      </c>
      <c r="F612" s="260"/>
      <c r="G612" s="152" t="s">
        <v>409</v>
      </c>
      <c r="H612" s="153">
        <v>0.3</v>
      </c>
      <c r="I612" s="154">
        <v>23.88</v>
      </c>
      <c r="J612" s="154">
        <v>7.16</v>
      </c>
    </row>
    <row r="613" spans="1:10" ht="37.5" x14ac:dyDescent="0.35">
      <c r="A613" s="167" t="s">
        <v>406</v>
      </c>
      <c r="B613" s="151" t="s">
        <v>2097</v>
      </c>
      <c r="C613" s="167" t="s">
        <v>17</v>
      </c>
      <c r="D613" s="167" t="s">
        <v>2098</v>
      </c>
      <c r="E613" s="260" t="s">
        <v>405</v>
      </c>
      <c r="F613" s="260"/>
      <c r="G613" s="152" t="s">
        <v>31</v>
      </c>
      <c r="H613" s="153">
        <v>1.05</v>
      </c>
      <c r="I613" s="154">
        <v>49.26</v>
      </c>
      <c r="J613" s="154">
        <v>51.72</v>
      </c>
    </row>
    <row r="614" spans="1:10" x14ac:dyDescent="0.35">
      <c r="A614" s="169" t="s">
        <v>412</v>
      </c>
      <c r="B614" s="155" t="s">
        <v>2099</v>
      </c>
      <c r="C614" s="169" t="s">
        <v>17</v>
      </c>
      <c r="D614" s="169" t="s">
        <v>2100</v>
      </c>
      <c r="E614" s="261" t="s">
        <v>415</v>
      </c>
      <c r="F614" s="261"/>
      <c r="G614" s="156" t="s">
        <v>277</v>
      </c>
      <c r="H614" s="157">
        <v>0.4</v>
      </c>
      <c r="I614" s="158">
        <v>20.41</v>
      </c>
      <c r="J614" s="158">
        <v>8.16</v>
      </c>
    </row>
    <row r="615" spans="1:10" ht="25" x14ac:dyDescent="0.35">
      <c r="A615" s="168"/>
      <c r="B615" s="168"/>
      <c r="C615" s="168"/>
      <c r="D615" s="168"/>
      <c r="E615" s="168" t="s">
        <v>422</v>
      </c>
      <c r="F615" s="159">
        <v>36.130000000000003</v>
      </c>
      <c r="G615" s="168" t="s">
        <v>423</v>
      </c>
      <c r="H615" s="159">
        <v>0</v>
      </c>
      <c r="I615" s="168" t="s">
        <v>424</v>
      </c>
      <c r="J615" s="159">
        <v>36.130000000000003</v>
      </c>
    </row>
    <row r="616" spans="1:10" ht="50" customHeight="1" thickBot="1" x14ac:dyDescent="0.4">
      <c r="A616" s="168"/>
      <c r="B616" s="168"/>
      <c r="C616" s="168"/>
      <c r="D616" s="168"/>
      <c r="E616" s="168" t="s">
        <v>425</v>
      </c>
      <c r="F616" s="159">
        <v>20.87</v>
      </c>
      <c r="G616" s="168"/>
      <c r="H616" s="271" t="s">
        <v>426</v>
      </c>
      <c r="I616" s="271"/>
      <c r="J616" s="159">
        <v>93.29</v>
      </c>
    </row>
    <row r="617" spans="1:10" ht="15" thickTop="1" x14ac:dyDescent="0.35">
      <c r="A617" s="160"/>
      <c r="B617" s="160"/>
      <c r="C617" s="160"/>
      <c r="D617" s="160"/>
      <c r="E617" s="160"/>
      <c r="F617" s="160"/>
      <c r="G617" s="160"/>
      <c r="H617" s="160"/>
      <c r="I617" s="160"/>
      <c r="J617" s="160"/>
    </row>
    <row r="618" spans="1:10" x14ac:dyDescent="0.35">
      <c r="A618" s="165" t="s">
        <v>1817</v>
      </c>
      <c r="B618" s="173" t="s">
        <v>1</v>
      </c>
      <c r="C618" s="165" t="s">
        <v>2</v>
      </c>
      <c r="D618" s="165" t="s">
        <v>3</v>
      </c>
      <c r="E618" s="270" t="s">
        <v>403</v>
      </c>
      <c r="F618" s="270"/>
      <c r="G618" s="174" t="s">
        <v>4</v>
      </c>
      <c r="H618" s="173" t="s">
        <v>5</v>
      </c>
      <c r="I618" s="173" t="s">
        <v>6</v>
      </c>
      <c r="J618" s="173" t="s">
        <v>7</v>
      </c>
    </row>
    <row r="619" spans="1:10" ht="37.5" x14ac:dyDescent="0.35">
      <c r="A619" s="166" t="s">
        <v>404</v>
      </c>
      <c r="B619" s="142" t="s">
        <v>1950</v>
      </c>
      <c r="C619" s="166" t="s">
        <v>12</v>
      </c>
      <c r="D619" s="166" t="s">
        <v>1951</v>
      </c>
      <c r="E619" s="267" t="s">
        <v>824</v>
      </c>
      <c r="F619" s="267"/>
      <c r="G619" s="143" t="s">
        <v>421</v>
      </c>
      <c r="H619" s="150">
        <v>1</v>
      </c>
      <c r="I619" s="144">
        <v>14.3</v>
      </c>
      <c r="J619" s="144">
        <v>14.3</v>
      </c>
    </row>
    <row r="620" spans="1:10" ht="37.5" x14ac:dyDescent="0.35">
      <c r="A620" s="167" t="s">
        <v>406</v>
      </c>
      <c r="B620" s="151" t="s">
        <v>2069</v>
      </c>
      <c r="C620" s="167" t="s">
        <v>12</v>
      </c>
      <c r="D620" s="167" t="s">
        <v>2070</v>
      </c>
      <c r="E620" s="260" t="s">
        <v>477</v>
      </c>
      <c r="F620" s="260"/>
      <c r="G620" s="152" t="s">
        <v>409</v>
      </c>
      <c r="H620" s="153">
        <v>9.1999999999999998E-3</v>
      </c>
      <c r="I620" s="154">
        <v>17.100000000000001</v>
      </c>
      <c r="J620" s="154">
        <v>0.15</v>
      </c>
    </row>
    <row r="621" spans="1:10" ht="50" customHeight="1" x14ac:dyDescent="0.35">
      <c r="A621" s="167" t="s">
        <v>406</v>
      </c>
      <c r="B621" s="151" t="s">
        <v>2071</v>
      </c>
      <c r="C621" s="167" t="s">
        <v>12</v>
      </c>
      <c r="D621" s="167" t="s">
        <v>2054</v>
      </c>
      <c r="E621" s="260" t="s">
        <v>477</v>
      </c>
      <c r="F621" s="260"/>
      <c r="G621" s="152" t="s">
        <v>409</v>
      </c>
      <c r="H621" s="153">
        <v>5.6099999999999997E-2</v>
      </c>
      <c r="I621" s="154">
        <v>21.19</v>
      </c>
      <c r="J621" s="154">
        <v>1.18</v>
      </c>
    </row>
    <row r="622" spans="1:10" ht="37.5" x14ac:dyDescent="0.35">
      <c r="A622" s="167" t="s">
        <v>406</v>
      </c>
      <c r="B622" s="151" t="s">
        <v>2072</v>
      </c>
      <c r="C622" s="167" t="s">
        <v>12</v>
      </c>
      <c r="D622" s="167" t="s">
        <v>2073</v>
      </c>
      <c r="E622" s="260" t="s">
        <v>824</v>
      </c>
      <c r="F622" s="260"/>
      <c r="G622" s="152" t="s">
        <v>421</v>
      </c>
      <c r="H622" s="153">
        <v>1</v>
      </c>
      <c r="I622" s="154">
        <v>12.16</v>
      </c>
      <c r="J622" s="154">
        <v>12.16</v>
      </c>
    </row>
    <row r="623" spans="1:10" ht="25" x14ac:dyDescent="0.35">
      <c r="A623" s="169" t="s">
        <v>412</v>
      </c>
      <c r="B623" s="155" t="s">
        <v>1432</v>
      </c>
      <c r="C623" s="169" t="s">
        <v>12</v>
      </c>
      <c r="D623" s="169" t="s">
        <v>1433</v>
      </c>
      <c r="E623" s="261" t="s">
        <v>415</v>
      </c>
      <c r="F623" s="261"/>
      <c r="G623" s="156" t="s">
        <v>421</v>
      </c>
      <c r="H623" s="157">
        <v>2.5000000000000001E-2</v>
      </c>
      <c r="I623" s="158">
        <v>26.19</v>
      </c>
      <c r="J623" s="158">
        <v>0.65</v>
      </c>
    </row>
    <row r="624" spans="1:10" ht="25" customHeight="1" x14ac:dyDescent="0.35">
      <c r="A624" s="169" t="s">
        <v>412</v>
      </c>
      <c r="B624" s="155" t="s">
        <v>1482</v>
      </c>
      <c r="C624" s="169" t="s">
        <v>12</v>
      </c>
      <c r="D624" s="169" t="s">
        <v>1483</v>
      </c>
      <c r="E624" s="261" t="s">
        <v>415</v>
      </c>
      <c r="F624" s="261"/>
      <c r="G624" s="156" t="s">
        <v>16</v>
      </c>
      <c r="H624" s="157">
        <v>0.74299999999999999</v>
      </c>
      <c r="I624" s="158">
        <v>0.22</v>
      </c>
      <c r="J624" s="158">
        <v>0.16</v>
      </c>
    </row>
    <row r="625" spans="1:10" ht="25" x14ac:dyDescent="0.35">
      <c r="A625" s="168"/>
      <c r="B625" s="168"/>
      <c r="C625" s="168"/>
      <c r="D625" s="168"/>
      <c r="E625" s="168" t="s">
        <v>422</v>
      </c>
      <c r="F625" s="159">
        <v>1.1599999999999999</v>
      </c>
      <c r="G625" s="168" t="s">
        <v>423</v>
      </c>
      <c r="H625" s="159">
        <v>0</v>
      </c>
      <c r="I625" s="168" t="s">
        <v>424</v>
      </c>
      <c r="J625" s="159">
        <v>1.1599999999999999</v>
      </c>
    </row>
    <row r="626" spans="1:10" ht="25.5" thickBot="1" x14ac:dyDescent="0.4">
      <c r="A626" s="168"/>
      <c r="B626" s="168"/>
      <c r="C626" s="168"/>
      <c r="D626" s="168"/>
      <c r="E626" s="168" t="s">
        <v>425</v>
      </c>
      <c r="F626" s="159">
        <v>4.12</v>
      </c>
      <c r="G626" s="168"/>
      <c r="H626" s="271" t="s">
        <v>426</v>
      </c>
      <c r="I626" s="271"/>
      <c r="J626" s="159">
        <v>18.420000000000002</v>
      </c>
    </row>
    <row r="627" spans="1:10" ht="15" thickTop="1" x14ac:dyDescent="0.35">
      <c r="A627" s="160"/>
      <c r="B627" s="160"/>
      <c r="C627" s="160"/>
      <c r="D627" s="160"/>
      <c r="E627" s="160"/>
      <c r="F627" s="160"/>
      <c r="G627" s="160"/>
      <c r="H627" s="160"/>
      <c r="I627" s="160"/>
      <c r="J627" s="160"/>
    </row>
    <row r="628" spans="1:10" x14ac:dyDescent="0.35">
      <c r="A628" s="165" t="s">
        <v>2001</v>
      </c>
      <c r="B628" s="173" t="s">
        <v>1</v>
      </c>
      <c r="C628" s="165" t="s">
        <v>2</v>
      </c>
      <c r="D628" s="165" t="s">
        <v>3</v>
      </c>
      <c r="E628" s="270" t="s">
        <v>403</v>
      </c>
      <c r="F628" s="270"/>
      <c r="G628" s="174" t="s">
        <v>4</v>
      </c>
      <c r="H628" s="173" t="s">
        <v>5</v>
      </c>
      <c r="I628" s="173" t="s">
        <v>6</v>
      </c>
      <c r="J628" s="173" t="s">
        <v>7</v>
      </c>
    </row>
    <row r="629" spans="1:10" ht="37.5" x14ac:dyDescent="0.35">
      <c r="A629" s="166" t="s">
        <v>404</v>
      </c>
      <c r="B629" s="142" t="s">
        <v>1758</v>
      </c>
      <c r="C629" s="166" t="s">
        <v>12</v>
      </c>
      <c r="D629" s="166" t="s">
        <v>1759</v>
      </c>
      <c r="E629" s="267" t="s">
        <v>824</v>
      </c>
      <c r="F629" s="267"/>
      <c r="G629" s="143" t="s">
        <v>421</v>
      </c>
      <c r="H629" s="150">
        <v>1</v>
      </c>
      <c r="I629" s="144">
        <v>13</v>
      </c>
      <c r="J629" s="144">
        <v>13</v>
      </c>
    </row>
    <row r="630" spans="1:10" ht="37.5" x14ac:dyDescent="0.35">
      <c r="A630" s="167" t="s">
        <v>406</v>
      </c>
      <c r="B630" s="151" t="s">
        <v>2074</v>
      </c>
      <c r="C630" s="167" t="s">
        <v>12</v>
      </c>
      <c r="D630" s="167" t="s">
        <v>2075</v>
      </c>
      <c r="E630" s="260" t="s">
        <v>824</v>
      </c>
      <c r="F630" s="260"/>
      <c r="G630" s="152" t="s">
        <v>421</v>
      </c>
      <c r="H630" s="153">
        <v>1</v>
      </c>
      <c r="I630" s="154">
        <v>11.31</v>
      </c>
      <c r="J630" s="154">
        <v>11.31</v>
      </c>
    </row>
    <row r="631" spans="1:10" ht="37.5" customHeight="1" x14ac:dyDescent="0.35">
      <c r="A631" s="167" t="s">
        <v>406</v>
      </c>
      <c r="B631" s="151" t="s">
        <v>2069</v>
      </c>
      <c r="C631" s="167" t="s">
        <v>12</v>
      </c>
      <c r="D631" s="167" t="s">
        <v>2070</v>
      </c>
      <c r="E631" s="260" t="s">
        <v>477</v>
      </c>
      <c r="F631" s="260"/>
      <c r="G631" s="152" t="s">
        <v>409</v>
      </c>
      <c r="H631" s="153">
        <v>6.4000000000000003E-3</v>
      </c>
      <c r="I631" s="154">
        <v>17.100000000000001</v>
      </c>
      <c r="J631" s="154">
        <v>0.1</v>
      </c>
    </row>
    <row r="632" spans="1:10" ht="37.5" x14ac:dyDescent="0.35">
      <c r="A632" s="167" t="s">
        <v>406</v>
      </c>
      <c r="B632" s="151" t="s">
        <v>2071</v>
      </c>
      <c r="C632" s="167" t="s">
        <v>12</v>
      </c>
      <c r="D632" s="167" t="s">
        <v>2054</v>
      </c>
      <c r="E632" s="260" t="s">
        <v>477</v>
      </c>
      <c r="F632" s="260"/>
      <c r="G632" s="152" t="s">
        <v>409</v>
      </c>
      <c r="H632" s="153">
        <v>3.9199999999999999E-2</v>
      </c>
      <c r="I632" s="154">
        <v>21.19</v>
      </c>
      <c r="J632" s="154">
        <v>0.83</v>
      </c>
    </row>
    <row r="633" spans="1:10" ht="25" x14ac:dyDescent="0.35">
      <c r="A633" s="169" t="s">
        <v>412</v>
      </c>
      <c r="B633" s="155" t="s">
        <v>1432</v>
      </c>
      <c r="C633" s="169" t="s">
        <v>12</v>
      </c>
      <c r="D633" s="169" t="s">
        <v>1433</v>
      </c>
      <c r="E633" s="261" t="s">
        <v>415</v>
      </c>
      <c r="F633" s="261"/>
      <c r="G633" s="156" t="s">
        <v>421</v>
      </c>
      <c r="H633" s="157">
        <v>2.5000000000000001E-2</v>
      </c>
      <c r="I633" s="158">
        <v>26.19</v>
      </c>
      <c r="J633" s="158">
        <v>0.65</v>
      </c>
    </row>
    <row r="634" spans="1:10" ht="25" customHeight="1" x14ac:dyDescent="0.35">
      <c r="A634" s="169" t="s">
        <v>412</v>
      </c>
      <c r="B634" s="155" t="s">
        <v>1482</v>
      </c>
      <c r="C634" s="169" t="s">
        <v>12</v>
      </c>
      <c r="D634" s="169" t="s">
        <v>1483</v>
      </c>
      <c r="E634" s="261" t="s">
        <v>415</v>
      </c>
      <c r="F634" s="261"/>
      <c r="G634" s="156" t="s">
        <v>16</v>
      </c>
      <c r="H634" s="157">
        <v>0.54300000000000004</v>
      </c>
      <c r="I634" s="158">
        <v>0.22</v>
      </c>
      <c r="J634" s="158">
        <v>0.11</v>
      </c>
    </row>
    <row r="635" spans="1:10" ht="25" x14ac:dyDescent="0.35">
      <c r="A635" s="168"/>
      <c r="B635" s="168"/>
      <c r="C635" s="168"/>
      <c r="D635" s="168"/>
      <c r="E635" s="168" t="s">
        <v>422</v>
      </c>
      <c r="F635" s="159">
        <v>0.76</v>
      </c>
      <c r="G635" s="168" t="s">
        <v>423</v>
      </c>
      <c r="H635" s="159">
        <v>0</v>
      </c>
      <c r="I635" s="168" t="s">
        <v>424</v>
      </c>
      <c r="J635" s="159">
        <v>0.76</v>
      </c>
    </row>
    <row r="636" spans="1:10" ht="25.5" thickBot="1" x14ac:dyDescent="0.4">
      <c r="A636" s="168"/>
      <c r="B636" s="168"/>
      <c r="C636" s="168"/>
      <c r="D636" s="168"/>
      <c r="E636" s="168" t="s">
        <v>425</v>
      </c>
      <c r="F636" s="159">
        <v>3.74</v>
      </c>
      <c r="G636" s="168"/>
      <c r="H636" s="271" t="s">
        <v>426</v>
      </c>
      <c r="I636" s="271"/>
      <c r="J636" s="159">
        <v>16.739999999999998</v>
      </c>
    </row>
    <row r="637" spans="1:10" ht="15" thickTop="1" x14ac:dyDescent="0.35">
      <c r="A637" s="160"/>
      <c r="B637" s="160"/>
      <c r="C637" s="160"/>
      <c r="D637" s="160"/>
      <c r="E637" s="160"/>
      <c r="F637" s="160"/>
      <c r="G637" s="160"/>
      <c r="H637" s="160"/>
      <c r="I637" s="160"/>
      <c r="J637" s="160"/>
    </row>
    <row r="638" spans="1:10" x14ac:dyDescent="0.35">
      <c r="A638" s="165" t="s">
        <v>2002</v>
      </c>
      <c r="B638" s="173" t="s">
        <v>1</v>
      </c>
      <c r="C638" s="165" t="s">
        <v>2</v>
      </c>
      <c r="D638" s="165" t="s">
        <v>3</v>
      </c>
      <c r="E638" s="270" t="s">
        <v>403</v>
      </c>
      <c r="F638" s="270"/>
      <c r="G638" s="174" t="s">
        <v>4</v>
      </c>
      <c r="H638" s="173" t="s">
        <v>5</v>
      </c>
      <c r="I638" s="173" t="s">
        <v>6</v>
      </c>
      <c r="J638" s="173" t="s">
        <v>7</v>
      </c>
    </row>
    <row r="639" spans="1:10" ht="37.5" x14ac:dyDescent="0.35">
      <c r="A639" s="166" t="s">
        <v>404</v>
      </c>
      <c r="B639" s="142" t="s">
        <v>1762</v>
      </c>
      <c r="C639" s="166" t="s">
        <v>12</v>
      </c>
      <c r="D639" s="166" t="s">
        <v>1763</v>
      </c>
      <c r="E639" s="267" t="s">
        <v>824</v>
      </c>
      <c r="F639" s="267"/>
      <c r="G639" s="143" t="s">
        <v>421</v>
      </c>
      <c r="H639" s="150">
        <v>1</v>
      </c>
      <c r="I639" s="144">
        <v>14.98</v>
      </c>
      <c r="J639" s="144">
        <v>14.98</v>
      </c>
    </row>
    <row r="640" spans="1:10" ht="37.5" customHeight="1" x14ac:dyDescent="0.35">
      <c r="A640" s="167" t="s">
        <v>406</v>
      </c>
      <c r="B640" s="151" t="s">
        <v>2076</v>
      </c>
      <c r="C640" s="167" t="s">
        <v>12</v>
      </c>
      <c r="D640" s="167" t="s">
        <v>2077</v>
      </c>
      <c r="E640" s="260" t="s">
        <v>824</v>
      </c>
      <c r="F640" s="260"/>
      <c r="G640" s="152" t="s">
        <v>421</v>
      </c>
      <c r="H640" s="153">
        <v>1</v>
      </c>
      <c r="I640" s="154">
        <v>11.52</v>
      </c>
      <c r="J640" s="154">
        <v>11.52</v>
      </c>
    </row>
    <row r="641" spans="1:10" ht="37.5" x14ac:dyDescent="0.35">
      <c r="A641" s="167" t="s">
        <v>406</v>
      </c>
      <c r="B641" s="151" t="s">
        <v>2069</v>
      </c>
      <c r="C641" s="167" t="s">
        <v>12</v>
      </c>
      <c r="D641" s="167" t="s">
        <v>2070</v>
      </c>
      <c r="E641" s="260" t="s">
        <v>477</v>
      </c>
      <c r="F641" s="260"/>
      <c r="G641" s="152" t="s">
        <v>409</v>
      </c>
      <c r="H641" s="153">
        <v>1.7500000000000002E-2</v>
      </c>
      <c r="I641" s="154">
        <v>17.100000000000001</v>
      </c>
      <c r="J641" s="154">
        <v>0.28999999999999998</v>
      </c>
    </row>
    <row r="642" spans="1:10" ht="37.5" x14ac:dyDescent="0.35">
      <c r="A642" s="167" t="s">
        <v>406</v>
      </c>
      <c r="B642" s="151" t="s">
        <v>2071</v>
      </c>
      <c r="C642" s="167" t="s">
        <v>12</v>
      </c>
      <c r="D642" s="167" t="s">
        <v>2054</v>
      </c>
      <c r="E642" s="260" t="s">
        <v>477</v>
      </c>
      <c r="F642" s="260"/>
      <c r="G642" s="152" t="s">
        <v>409</v>
      </c>
      <c r="H642" s="153">
        <v>0.1069</v>
      </c>
      <c r="I642" s="154">
        <v>21.19</v>
      </c>
      <c r="J642" s="154">
        <v>2.2599999999999998</v>
      </c>
    </row>
    <row r="643" spans="1:10" ht="25" x14ac:dyDescent="0.35">
      <c r="A643" s="169" t="s">
        <v>412</v>
      </c>
      <c r="B643" s="155" t="s">
        <v>1432</v>
      </c>
      <c r="C643" s="169" t="s">
        <v>12</v>
      </c>
      <c r="D643" s="169" t="s">
        <v>1433</v>
      </c>
      <c r="E643" s="261" t="s">
        <v>415</v>
      </c>
      <c r="F643" s="261"/>
      <c r="G643" s="156" t="s">
        <v>421</v>
      </c>
      <c r="H643" s="157">
        <v>2.5000000000000001E-2</v>
      </c>
      <c r="I643" s="158">
        <v>26.19</v>
      </c>
      <c r="J643" s="158">
        <v>0.65</v>
      </c>
    </row>
    <row r="644" spans="1:10" ht="25" customHeight="1" x14ac:dyDescent="0.35">
      <c r="A644" s="169" t="s">
        <v>412</v>
      </c>
      <c r="B644" s="155" t="s">
        <v>1482</v>
      </c>
      <c r="C644" s="169" t="s">
        <v>12</v>
      </c>
      <c r="D644" s="169" t="s">
        <v>1483</v>
      </c>
      <c r="E644" s="261" t="s">
        <v>415</v>
      </c>
      <c r="F644" s="261"/>
      <c r="G644" s="156" t="s">
        <v>16</v>
      </c>
      <c r="H644" s="157">
        <v>1.19</v>
      </c>
      <c r="I644" s="158">
        <v>0.22</v>
      </c>
      <c r="J644" s="158">
        <v>0.26</v>
      </c>
    </row>
    <row r="645" spans="1:10" ht="25" x14ac:dyDescent="0.35">
      <c r="A645" s="168"/>
      <c r="B645" s="168"/>
      <c r="C645" s="168"/>
      <c r="D645" s="168"/>
      <c r="E645" s="168" t="s">
        <v>422</v>
      </c>
      <c r="F645" s="159">
        <v>2.7</v>
      </c>
      <c r="G645" s="168" t="s">
        <v>423</v>
      </c>
      <c r="H645" s="159">
        <v>0</v>
      </c>
      <c r="I645" s="168" t="s">
        <v>424</v>
      </c>
      <c r="J645" s="159">
        <v>2.7</v>
      </c>
    </row>
    <row r="646" spans="1:10" ht="25.5" thickBot="1" x14ac:dyDescent="0.4">
      <c r="A646" s="168"/>
      <c r="B646" s="168"/>
      <c r="C646" s="168"/>
      <c r="D646" s="168"/>
      <c r="E646" s="168" t="s">
        <v>425</v>
      </c>
      <c r="F646" s="159">
        <v>4.3099999999999996</v>
      </c>
      <c r="G646" s="168"/>
      <c r="H646" s="271" t="s">
        <v>426</v>
      </c>
      <c r="I646" s="271"/>
      <c r="J646" s="159">
        <v>19.29</v>
      </c>
    </row>
    <row r="647" spans="1:10" ht="15" thickTop="1" x14ac:dyDescent="0.35">
      <c r="A647" s="160"/>
      <c r="B647" s="160"/>
      <c r="C647" s="160"/>
      <c r="D647" s="160"/>
      <c r="E647" s="160"/>
      <c r="F647" s="160"/>
      <c r="G647" s="160"/>
      <c r="H647" s="160"/>
      <c r="I647" s="160"/>
      <c r="J647" s="160"/>
    </row>
    <row r="648" spans="1:10" x14ac:dyDescent="0.35">
      <c r="A648" s="165" t="s">
        <v>2003</v>
      </c>
      <c r="B648" s="173" t="s">
        <v>1</v>
      </c>
      <c r="C648" s="165" t="s">
        <v>2</v>
      </c>
      <c r="D648" s="165" t="s">
        <v>3</v>
      </c>
      <c r="E648" s="270" t="s">
        <v>403</v>
      </c>
      <c r="F648" s="270"/>
      <c r="G648" s="174" t="s">
        <v>4</v>
      </c>
      <c r="H648" s="173" t="s">
        <v>5</v>
      </c>
      <c r="I648" s="173" t="s">
        <v>6</v>
      </c>
      <c r="J648" s="173" t="s">
        <v>7</v>
      </c>
    </row>
    <row r="649" spans="1:10" ht="37.5" customHeight="1" x14ac:dyDescent="0.35">
      <c r="A649" s="166" t="s">
        <v>404</v>
      </c>
      <c r="B649" s="142" t="s">
        <v>1952</v>
      </c>
      <c r="C649" s="166" t="s">
        <v>12</v>
      </c>
      <c r="D649" s="166" t="s">
        <v>1953</v>
      </c>
      <c r="E649" s="267" t="s">
        <v>824</v>
      </c>
      <c r="F649" s="267"/>
      <c r="G649" s="143" t="s">
        <v>31</v>
      </c>
      <c r="H649" s="150">
        <v>1</v>
      </c>
      <c r="I649" s="144">
        <v>101.18</v>
      </c>
      <c r="J649" s="144">
        <v>101.18</v>
      </c>
    </row>
    <row r="650" spans="1:10" ht="37.5" x14ac:dyDescent="0.35">
      <c r="A650" s="167" t="s">
        <v>406</v>
      </c>
      <c r="B650" s="151" t="s">
        <v>527</v>
      </c>
      <c r="C650" s="167" t="s">
        <v>12</v>
      </c>
      <c r="D650" s="167" t="s">
        <v>519</v>
      </c>
      <c r="E650" s="260" t="s">
        <v>477</v>
      </c>
      <c r="F650" s="260"/>
      <c r="G650" s="152" t="s">
        <v>409</v>
      </c>
      <c r="H650" s="153">
        <v>0.376</v>
      </c>
      <c r="I650" s="154">
        <v>17.41</v>
      </c>
      <c r="J650" s="154">
        <v>6.54</v>
      </c>
    </row>
    <row r="651" spans="1:10" ht="37.5" x14ac:dyDescent="0.35">
      <c r="A651" s="167" t="s">
        <v>406</v>
      </c>
      <c r="B651" s="151" t="s">
        <v>525</v>
      </c>
      <c r="C651" s="167" t="s">
        <v>12</v>
      </c>
      <c r="D651" s="167" t="s">
        <v>526</v>
      </c>
      <c r="E651" s="260" t="s">
        <v>477</v>
      </c>
      <c r="F651" s="260"/>
      <c r="G651" s="152" t="s">
        <v>409</v>
      </c>
      <c r="H651" s="153">
        <v>2.052</v>
      </c>
      <c r="I651" s="154">
        <v>21.07</v>
      </c>
      <c r="J651" s="154">
        <v>43.23</v>
      </c>
    </row>
    <row r="652" spans="1:10" ht="37.5" x14ac:dyDescent="0.35">
      <c r="A652" s="167" t="s">
        <v>406</v>
      </c>
      <c r="B652" s="151" t="s">
        <v>1815</v>
      </c>
      <c r="C652" s="167" t="s">
        <v>12</v>
      </c>
      <c r="D652" s="167" t="s">
        <v>1816</v>
      </c>
      <c r="E652" s="260" t="s">
        <v>824</v>
      </c>
      <c r="F652" s="260"/>
      <c r="G652" s="152" t="s">
        <v>31</v>
      </c>
      <c r="H652" s="153">
        <v>0.27500000000000002</v>
      </c>
      <c r="I652" s="154">
        <v>183.69</v>
      </c>
      <c r="J652" s="154">
        <v>50.51</v>
      </c>
    </row>
    <row r="653" spans="1:10" ht="25" x14ac:dyDescent="0.35">
      <c r="A653" s="169" t="s">
        <v>412</v>
      </c>
      <c r="B653" s="155" t="s">
        <v>825</v>
      </c>
      <c r="C653" s="169" t="s">
        <v>12</v>
      </c>
      <c r="D653" s="169" t="s">
        <v>826</v>
      </c>
      <c r="E653" s="261" t="s">
        <v>415</v>
      </c>
      <c r="F653" s="261"/>
      <c r="G653" s="156" t="s">
        <v>277</v>
      </c>
      <c r="H653" s="157">
        <v>1.7000000000000001E-2</v>
      </c>
      <c r="I653" s="158">
        <v>7.96</v>
      </c>
      <c r="J653" s="158">
        <v>0.13</v>
      </c>
    </row>
    <row r="654" spans="1:10" ht="25" customHeight="1" x14ac:dyDescent="0.35">
      <c r="A654" s="169" t="s">
        <v>412</v>
      </c>
      <c r="B654" s="155" t="s">
        <v>2092</v>
      </c>
      <c r="C654" s="169" t="s">
        <v>12</v>
      </c>
      <c r="D654" s="169" t="s">
        <v>2093</v>
      </c>
      <c r="E654" s="261" t="s">
        <v>415</v>
      </c>
      <c r="F654" s="261"/>
      <c r="G654" s="156" t="s">
        <v>421</v>
      </c>
      <c r="H654" s="157">
        <v>2.7E-2</v>
      </c>
      <c r="I654" s="158">
        <v>28.63</v>
      </c>
      <c r="J654" s="158">
        <v>0.77</v>
      </c>
    </row>
    <row r="655" spans="1:10" ht="25" x14ac:dyDescent="0.35">
      <c r="A655" s="168"/>
      <c r="B655" s="168"/>
      <c r="C655" s="168"/>
      <c r="D655" s="168"/>
      <c r="E655" s="168" t="s">
        <v>422</v>
      </c>
      <c r="F655" s="159">
        <v>38.49</v>
      </c>
      <c r="G655" s="168" t="s">
        <v>423</v>
      </c>
      <c r="H655" s="159">
        <v>0</v>
      </c>
      <c r="I655" s="168" t="s">
        <v>424</v>
      </c>
      <c r="J655" s="159">
        <v>38.49</v>
      </c>
    </row>
    <row r="656" spans="1:10" ht="25.5" thickBot="1" x14ac:dyDescent="0.4">
      <c r="A656" s="168"/>
      <c r="B656" s="168"/>
      <c r="C656" s="168"/>
      <c r="D656" s="168"/>
      <c r="E656" s="168" t="s">
        <v>425</v>
      </c>
      <c r="F656" s="159">
        <v>29.16</v>
      </c>
      <c r="G656" s="168"/>
      <c r="H656" s="271" t="s">
        <v>426</v>
      </c>
      <c r="I656" s="271"/>
      <c r="J656" s="159">
        <v>130.34</v>
      </c>
    </row>
    <row r="657" spans="1:10" ht="15" thickTop="1" x14ac:dyDescent="0.35">
      <c r="A657" s="160"/>
      <c r="B657" s="160"/>
      <c r="C657" s="160"/>
      <c r="D657" s="160"/>
      <c r="E657" s="160"/>
      <c r="F657" s="160"/>
      <c r="G657" s="160"/>
      <c r="H657" s="160"/>
      <c r="I657" s="160"/>
      <c r="J657" s="160"/>
    </row>
    <row r="658" spans="1:10" ht="37.5" customHeight="1" x14ac:dyDescent="0.35">
      <c r="A658" s="165" t="s">
        <v>2004</v>
      </c>
      <c r="B658" s="173" t="s">
        <v>1</v>
      </c>
      <c r="C658" s="165" t="s">
        <v>2</v>
      </c>
      <c r="D658" s="165" t="s">
        <v>3</v>
      </c>
      <c r="E658" s="270" t="s">
        <v>403</v>
      </c>
      <c r="F658" s="270"/>
      <c r="G658" s="174" t="s">
        <v>4</v>
      </c>
      <c r="H658" s="173" t="s">
        <v>5</v>
      </c>
      <c r="I658" s="173" t="s">
        <v>6</v>
      </c>
      <c r="J658" s="173" t="s">
        <v>7</v>
      </c>
    </row>
    <row r="659" spans="1:10" ht="37.5" x14ac:dyDescent="0.35">
      <c r="A659" s="166" t="s">
        <v>404</v>
      </c>
      <c r="B659" s="142" t="s">
        <v>1954</v>
      </c>
      <c r="C659" s="166" t="s">
        <v>12</v>
      </c>
      <c r="D659" s="166" t="s">
        <v>1955</v>
      </c>
      <c r="E659" s="267" t="s">
        <v>824</v>
      </c>
      <c r="F659" s="267"/>
      <c r="G659" s="143" t="s">
        <v>31</v>
      </c>
      <c r="H659" s="150">
        <v>1</v>
      </c>
      <c r="I659" s="144">
        <v>140.81</v>
      </c>
      <c r="J659" s="144">
        <v>140.81</v>
      </c>
    </row>
    <row r="660" spans="1:10" ht="37.5" x14ac:dyDescent="0.35">
      <c r="A660" s="167" t="s">
        <v>406</v>
      </c>
      <c r="B660" s="151" t="s">
        <v>527</v>
      </c>
      <c r="C660" s="167" t="s">
        <v>12</v>
      </c>
      <c r="D660" s="167" t="s">
        <v>519</v>
      </c>
      <c r="E660" s="260" t="s">
        <v>477</v>
      </c>
      <c r="F660" s="260"/>
      <c r="G660" s="152" t="s">
        <v>409</v>
      </c>
      <c r="H660" s="153">
        <v>0.309</v>
      </c>
      <c r="I660" s="154">
        <v>17.41</v>
      </c>
      <c r="J660" s="154">
        <v>5.37</v>
      </c>
    </row>
    <row r="661" spans="1:10" ht="37.5" x14ac:dyDescent="0.35">
      <c r="A661" s="167" t="s">
        <v>406</v>
      </c>
      <c r="B661" s="151" t="s">
        <v>525</v>
      </c>
      <c r="C661" s="167" t="s">
        <v>12</v>
      </c>
      <c r="D661" s="167" t="s">
        <v>526</v>
      </c>
      <c r="E661" s="260" t="s">
        <v>477</v>
      </c>
      <c r="F661" s="260"/>
      <c r="G661" s="152" t="s">
        <v>409</v>
      </c>
      <c r="H661" s="153">
        <v>1.6859999999999999</v>
      </c>
      <c r="I661" s="154">
        <v>21.07</v>
      </c>
      <c r="J661" s="154">
        <v>35.520000000000003</v>
      </c>
    </row>
    <row r="662" spans="1:10" ht="37.5" x14ac:dyDescent="0.35">
      <c r="A662" s="167" t="s">
        <v>406</v>
      </c>
      <c r="B662" s="151" t="s">
        <v>2101</v>
      </c>
      <c r="C662" s="167" t="s">
        <v>12</v>
      </c>
      <c r="D662" s="167" t="s">
        <v>2102</v>
      </c>
      <c r="E662" s="260" t="s">
        <v>824</v>
      </c>
      <c r="F662" s="260"/>
      <c r="G662" s="152" t="s">
        <v>31</v>
      </c>
      <c r="H662" s="153">
        <v>0.41899999999999998</v>
      </c>
      <c r="I662" s="154">
        <v>143.11000000000001</v>
      </c>
      <c r="J662" s="154">
        <v>59.96</v>
      </c>
    </row>
    <row r="663" spans="1:10" ht="37.5" x14ac:dyDescent="0.35">
      <c r="A663" s="167" t="s">
        <v>406</v>
      </c>
      <c r="B663" s="151" t="s">
        <v>2103</v>
      </c>
      <c r="C663" s="167" t="s">
        <v>12</v>
      </c>
      <c r="D663" s="167" t="s">
        <v>2104</v>
      </c>
      <c r="E663" s="260" t="s">
        <v>824</v>
      </c>
      <c r="F663" s="260"/>
      <c r="G663" s="152" t="s">
        <v>43</v>
      </c>
      <c r="H663" s="153">
        <v>1.879</v>
      </c>
      <c r="I663" s="154">
        <v>17.559999999999999</v>
      </c>
      <c r="J663" s="154">
        <v>32.99</v>
      </c>
    </row>
    <row r="664" spans="1:10" ht="25" customHeight="1" x14ac:dyDescent="0.35">
      <c r="A664" s="169" t="s">
        <v>412</v>
      </c>
      <c r="B664" s="155" t="s">
        <v>825</v>
      </c>
      <c r="C664" s="169" t="s">
        <v>12</v>
      </c>
      <c r="D664" s="169" t="s">
        <v>826</v>
      </c>
      <c r="E664" s="261" t="s">
        <v>415</v>
      </c>
      <c r="F664" s="261"/>
      <c r="G664" s="156" t="s">
        <v>277</v>
      </c>
      <c r="H664" s="157">
        <v>1.7000000000000001E-2</v>
      </c>
      <c r="I664" s="158">
        <v>7.96</v>
      </c>
      <c r="J664" s="158">
        <v>0.13</v>
      </c>
    </row>
    <row r="665" spans="1:10" ht="25" x14ac:dyDescent="0.35">
      <c r="A665" s="169" t="s">
        <v>412</v>
      </c>
      <c r="B665" s="155" t="s">
        <v>2092</v>
      </c>
      <c r="C665" s="169" t="s">
        <v>12</v>
      </c>
      <c r="D665" s="169" t="s">
        <v>2093</v>
      </c>
      <c r="E665" s="261" t="s">
        <v>415</v>
      </c>
      <c r="F665" s="261"/>
      <c r="G665" s="156" t="s">
        <v>421</v>
      </c>
      <c r="H665" s="157">
        <v>6.6000000000000003E-2</v>
      </c>
      <c r="I665" s="158">
        <v>28.63</v>
      </c>
      <c r="J665" s="158">
        <v>1.88</v>
      </c>
    </row>
    <row r="666" spans="1:10" ht="25" x14ac:dyDescent="0.35">
      <c r="A666" s="169" t="s">
        <v>412</v>
      </c>
      <c r="B666" s="155" t="s">
        <v>532</v>
      </c>
      <c r="C666" s="169" t="s">
        <v>12</v>
      </c>
      <c r="D666" s="169" t="s">
        <v>533</v>
      </c>
      <c r="E666" s="261" t="s">
        <v>415</v>
      </c>
      <c r="F666" s="261"/>
      <c r="G666" s="156" t="s">
        <v>43</v>
      </c>
      <c r="H666" s="157">
        <v>0.32800000000000001</v>
      </c>
      <c r="I666" s="158">
        <v>15.13</v>
      </c>
      <c r="J666" s="158">
        <v>4.96</v>
      </c>
    </row>
    <row r="667" spans="1:10" ht="25" customHeight="1" x14ac:dyDescent="0.35">
      <c r="A667" s="168"/>
      <c r="B667" s="168"/>
      <c r="C667" s="168"/>
      <c r="D667" s="168"/>
      <c r="E667" s="168" t="s">
        <v>422</v>
      </c>
      <c r="F667" s="159">
        <v>40.11</v>
      </c>
      <c r="G667" s="168" t="s">
        <v>423</v>
      </c>
      <c r="H667" s="159">
        <v>0</v>
      </c>
      <c r="I667" s="168" t="s">
        <v>424</v>
      </c>
      <c r="J667" s="159">
        <v>40.11</v>
      </c>
    </row>
    <row r="668" spans="1:10" ht="25.5" thickBot="1" x14ac:dyDescent="0.4">
      <c r="A668" s="168"/>
      <c r="B668" s="168"/>
      <c r="C668" s="168"/>
      <c r="D668" s="168"/>
      <c r="E668" s="168" t="s">
        <v>425</v>
      </c>
      <c r="F668" s="159">
        <v>40.58</v>
      </c>
      <c r="G668" s="168"/>
      <c r="H668" s="271" t="s">
        <v>426</v>
      </c>
      <c r="I668" s="271"/>
      <c r="J668" s="159">
        <v>181.39</v>
      </c>
    </row>
    <row r="669" spans="1:10" ht="15" thickTop="1" x14ac:dyDescent="0.35">
      <c r="A669" s="160"/>
      <c r="B669" s="160"/>
      <c r="C669" s="160"/>
      <c r="D669" s="160"/>
      <c r="E669" s="160"/>
      <c r="F669" s="160"/>
      <c r="G669" s="160"/>
      <c r="H669" s="160"/>
      <c r="I669" s="160"/>
      <c r="J669" s="160"/>
    </row>
    <row r="670" spans="1:10" x14ac:dyDescent="0.35">
      <c r="A670" s="165" t="s">
        <v>1729</v>
      </c>
      <c r="B670" s="173" t="s">
        <v>1</v>
      </c>
      <c r="C670" s="165" t="s">
        <v>2</v>
      </c>
      <c r="D670" s="165" t="s">
        <v>3</v>
      </c>
      <c r="E670" s="270" t="s">
        <v>403</v>
      </c>
      <c r="F670" s="270"/>
      <c r="G670" s="174" t="s">
        <v>4</v>
      </c>
      <c r="H670" s="173" t="s">
        <v>5</v>
      </c>
      <c r="I670" s="173" t="s">
        <v>6</v>
      </c>
      <c r="J670" s="173" t="s">
        <v>7</v>
      </c>
    </row>
    <row r="671" spans="1:10" ht="25" x14ac:dyDescent="0.35">
      <c r="A671" s="166" t="s">
        <v>404</v>
      </c>
      <c r="B671" s="142" t="s">
        <v>1730</v>
      </c>
      <c r="C671" s="166" t="s">
        <v>17</v>
      </c>
      <c r="D671" s="166" t="s">
        <v>1731</v>
      </c>
      <c r="E671" s="267" t="s">
        <v>405</v>
      </c>
      <c r="F671" s="267"/>
      <c r="G671" s="143" t="s">
        <v>31</v>
      </c>
      <c r="H671" s="150">
        <v>1</v>
      </c>
      <c r="I671" s="144">
        <v>701.1</v>
      </c>
      <c r="J671" s="144">
        <v>701.1</v>
      </c>
    </row>
    <row r="672" spans="1:10" ht="37.5" x14ac:dyDescent="0.35">
      <c r="A672" s="167" t="s">
        <v>406</v>
      </c>
      <c r="B672" s="151" t="s">
        <v>2105</v>
      </c>
      <c r="C672" s="167" t="s">
        <v>17</v>
      </c>
      <c r="D672" s="167" t="s">
        <v>2106</v>
      </c>
      <c r="E672" s="260" t="s">
        <v>405</v>
      </c>
      <c r="F672" s="260"/>
      <c r="G672" s="152" t="s">
        <v>409</v>
      </c>
      <c r="H672" s="153">
        <v>2</v>
      </c>
      <c r="I672" s="154">
        <v>22.54</v>
      </c>
      <c r="J672" s="154">
        <v>45.08</v>
      </c>
    </row>
    <row r="673" spans="1:10" ht="37.5" x14ac:dyDescent="0.35">
      <c r="A673" s="167" t="s">
        <v>406</v>
      </c>
      <c r="B673" s="151" t="s">
        <v>410</v>
      </c>
      <c r="C673" s="167" t="s">
        <v>17</v>
      </c>
      <c r="D673" s="167" t="s">
        <v>411</v>
      </c>
      <c r="E673" s="260" t="s">
        <v>405</v>
      </c>
      <c r="F673" s="260"/>
      <c r="G673" s="152" t="s">
        <v>409</v>
      </c>
      <c r="H673" s="153">
        <v>2</v>
      </c>
      <c r="I673" s="154">
        <v>17.96</v>
      </c>
      <c r="J673" s="154">
        <v>35.92</v>
      </c>
    </row>
    <row r="674" spans="1:10" ht="25" customHeight="1" x14ac:dyDescent="0.35">
      <c r="A674" s="169" t="s">
        <v>412</v>
      </c>
      <c r="B674" s="155" t="s">
        <v>2107</v>
      </c>
      <c r="C674" s="169" t="s">
        <v>17</v>
      </c>
      <c r="D674" s="169" t="s">
        <v>2108</v>
      </c>
      <c r="E674" s="261" t="s">
        <v>415</v>
      </c>
      <c r="F674" s="261"/>
      <c r="G674" s="156" t="s">
        <v>31</v>
      </c>
      <c r="H674" s="157">
        <v>1</v>
      </c>
      <c r="I674" s="158">
        <v>562.5</v>
      </c>
      <c r="J674" s="158">
        <v>562.5</v>
      </c>
    </row>
    <row r="675" spans="1:10" ht="37.5" customHeight="1" x14ac:dyDescent="0.35">
      <c r="A675" s="169" t="s">
        <v>412</v>
      </c>
      <c r="B675" s="155" t="s">
        <v>2109</v>
      </c>
      <c r="C675" s="169" t="s">
        <v>17</v>
      </c>
      <c r="D675" s="169" t="s">
        <v>2110</v>
      </c>
      <c r="E675" s="261" t="s">
        <v>415</v>
      </c>
      <c r="F675" s="261"/>
      <c r="G675" s="156" t="s">
        <v>1162</v>
      </c>
      <c r="H675" s="157">
        <v>1</v>
      </c>
      <c r="I675" s="158">
        <v>57.6</v>
      </c>
      <c r="J675" s="158">
        <v>57.6</v>
      </c>
    </row>
    <row r="676" spans="1:10" ht="25" x14ac:dyDescent="0.35">
      <c r="A676" s="168"/>
      <c r="B676" s="168"/>
      <c r="C676" s="168"/>
      <c r="D676" s="168"/>
      <c r="E676" s="168" t="s">
        <v>422</v>
      </c>
      <c r="F676" s="159">
        <v>55.48</v>
      </c>
      <c r="G676" s="168" t="s">
        <v>423</v>
      </c>
      <c r="H676" s="159">
        <v>0</v>
      </c>
      <c r="I676" s="168" t="s">
        <v>424</v>
      </c>
      <c r="J676" s="159">
        <v>55.48</v>
      </c>
    </row>
    <row r="677" spans="1:10" ht="25.5" thickBot="1" x14ac:dyDescent="0.4">
      <c r="A677" s="168"/>
      <c r="B677" s="168"/>
      <c r="C677" s="168"/>
      <c r="D677" s="168"/>
      <c r="E677" s="168" t="s">
        <v>425</v>
      </c>
      <c r="F677" s="159">
        <v>202.05</v>
      </c>
      <c r="G677" s="168"/>
      <c r="H677" s="271" t="s">
        <v>426</v>
      </c>
      <c r="I677" s="271"/>
      <c r="J677" s="159">
        <v>903.15</v>
      </c>
    </row>
    <row r="678" spans="1:10" ht="37.5" customHeight="1" thickTop="1" x14ac:dyDescent="0.35">
      <c r="A678" s="160"/>
      <c r="B678" s="160"/>
      <c r="C678" s="160"/>
      <c r="D678" s="160"/>
      <c r="E678" s="160"/>
      <c r="F678" s="160"/>
      <c r="G678" s="160"/>
      <c r="H678" s="160"/>
      <c r="I678" s="160"/>
      <c r="J678" s="160"/>
    </row>
    <row r="679" spans="1:10" x14ac:dyDescent="0.35">
      <c r="A679" s="165" t="s">
        <v>1732</v>
      </c>
      <c r="B679" s="173" t="s">
        <v>1</v>
      </c>
      <c r="C679" s="165" t="s">
        <v>2</v>
      </c>
      <c r="D679" s="165" t="s">
        <v>3</v>
      </c>
      <c r="E679" s="270" t="s">
        <v>403</v>
      </c>
      <c r="F679" s="270"/>
      <c r="G679" s="174" t="s">
        <v>4</v>
      </c>
      <c r="H679" s="173" t="s">
        <v>5</v>
      </c>
      <c r="I679" s="173" t="s">
        <v>6</v>
      </c>
      <c r="J679" s="173" t="s">
        <v>7</v>
      </c>
    </row>
    <row r="680" spans="1:10" ht="37.5" x14ac:dyDescent="0.35">
      <c r="A680" s="166" t="s">
        <v>404</v>
      </c>
      <c r="B680" s="142" t="s">
        <v>1733</v>
      </c>
      <c r="C680" s="166" t="s">
        <v>12</v>
      </c>
      <c r="D680" s="166" t="s">
        <v>1734</v>
      </c>
      <c r="E680" s="267" t="s">
        <v>503</v>
      </c>
      <c r="F680" s="267"/>
      <c r="G680" s="143" t="s">
        <v>16</v>
      </c>
      <c r="H680" s="150">
        <v>1</v>
      </c>
      <c r="I680" s="144">
        <v>1225.82</v>
      </c>
      <c r="J680" s="144">
        <v>1225.82</v>
      </c>
    </row>
    <row r="681" spans="1:10" ht="37.5" x14ac:dyDescent="0.35">
      <c r="A681" s="167" t="s">
        <v>406</v>
      </c>
      <c r="B681" s="151" t="s">
        <v>2111</v>
      </c>
      <c r="C681" s="167" t="s">
        <v>12</v>
      </c>
      <c r="D681" s="167" t="s">
        <v>2112</v>
      </c>
      <c r="E681" s="260" t="s">
        <v>503</v>
      </c>
      <c r="F681" s="260"/>
      <c r="G681" s="152" t="s">
        <v>16</v>
      </c>
      <c r="H681" s="153">
        <v>1</v>
      </c>
      <c r="I681" s="154">
        <v>448.11</v>
      </c>
      <c r="J681" s="154">
        <v>448.11</v>
      </c>
    </row>
    <row r="682" spans="1:10" ht="37.5" x14ac:dyDescent="0.35">
      <c r="A682" s="167" t="s">
        <v>406</v>
      </c>
      <c r="B682" s="151" t="s">
        <v>525</v>
      </c>
      <c r="C682" s="167" t="s">
        <v>12</v>
      </c>
      <c r="D682" s="167" t="s">
        <v>526</v>
      </c>
      <c r="E682" s="260" t="s">
        <v>477</v>
      </c>
      <c r="F682" s="260"/>
      <c r="G682" s="152" t="s">
        <v>409</v>
      </c>
      <c r="H682" s="153">
        <v>11.241</v>
      </c>
      <c r="I682" s="154">
        <v>21.07</v>
      </c>
      <c r="J682" s="154">
        <v>236.84</v>
      </c>
    </row>
    <row r="683" spans="1:10" ht="37.5" x14ac:dyDescent="0.35">
      <c r="A683" s="167" t="s">
        <v>406</v>
      </c>
      <c r="B683" s="151" t="s">
        <v>527</v>
      </c>
      <c r="C683" s="167" t="s">
        <v>12</v>
      </c>
      <c r="D683" s="167" t="s">
        <v>519</v>
      </c>
      <c r="E683" s="260" t="s">
        <v>477</v>
      </c>
      <c r="F683" s="260"/>
      <c r="G683" s="152" t="s">
        <v>409</v>
      </c>
      <c r="H683" s="153">
        <v>2.5939999999999999</v>
      </c>
      <c r="I683" s="154">
        <v>17.41</v>
      </c>
      <c r="J683" s="154">
        <v>45.16</v>
      </c>
    </row>
    <row r="684" spans="1:10" ht="25" x14ac:dyDescent="0.35">
      <c r="A684" s="169" t="s">
        <v>412</v>
      </c>
      <c r="B684" s="155" t="s">
        <v>2113</v>
      </c>
      <c r="C684" s="169" t="s">
        <v>12</v>
      </c>
      <c r="D684" s="169" t="s">
        <v>2114</v>
      </c>
      <c r="E684" s="261" t="s">
        <v>415</v>
      </c>
      <c r="F684" s="261"/>
      <c r="G684" s="156" t="s">
        <v>43</v>
      </c>
      <c r="H684" s="157">
        <v>3.5</v>
      </c>
      <c r="I684" s="158">
        <v>17.04</v>
      </c>
      <c r="J684" s="158">
        <v>59.64</v>
      </c>
    </row>
    <row r="685" spans="1:10" ht="25" x14ac:dyDescent="0.35">
      <c r="A685" s="169" t="s">
        <v>412</v>
      </c>
      <c r="B685" s="155" t="s">
        <v>528</v>
      </c>
      <c r="C685" s="169" t="s">
        <v>12</v>
      </c>
      <c r="D685" s="169" t="s">
        <v>529</v>
      </c>
      <c r="E685" s="261" t="s">
        <v>415</v>
      </c>
      <c r="F685" s="261"/>
      <c r="G685" s="156" t="s">
        <v>16</v>
      </c>
      <c r="H685" s="157">
        <v>1</v>
      </c>
      <c r="I685" s="158">
        <v>35.35</v>
      </c>
      <c r="J685" s="158">
        <v>35.35</v>
      </c>
    </row>
    <row r="686" spans="1:10" x14ac:dyDescent="0.35">
      <c r="A686" s="169" t="s">
        <v>412</v>
      </c>
      <c r="B686" s="155" t="s">
        <v>530</v>
      </c>
      <c r="C686" s="169" t="s">
        <v>12</v>
      </c>
      <c r="D686" s="169" t="s">
        <v>531</v>
      </c>
      <c r="E686" s="261" t="s">
        <v>415</v>
      </c>
      <c r="F686" s="261"/>
      <c r="G686" s="156" t="s">
        <v>421</v>
      </c>
      <c r="H686" s="157">
        <v>1.65</v>
      </c>
      <c r="I686" s="158">
        <v>23.17</v>
      </c>
      <c r="J686" s="158">
        <v>38.229999999999997</v>
      </c>
    </row>
    <row r="687" spans="1:10" ht="25" customHeight="1" x14ac:dyDescent="0.35">
      <c r="A687" s="169" t="s">
        <v>412</v>
      </c>
      <c r="B687" s="155" t="s">
        <v>532</v>
      </c>
      <c r="C687" s="169" t="s">
        <v>12</v>
      </c>
      <c r="D687" s="169" t="s">
        <v>533</v>
      </c>
      <c r="E687" s="261" t="s">
        <v>415</v>
      </c>
      <c r="F687" s="261"/>
      <c r="G687" s="156" t="s">
        <v>43</v>
      </c>
      <c r="H687" s="157">
        <v>3</v>
      </c>
      <c r="I687" s="158">
        <v>15.13</v>
      </c>
      <c r="J687" s="158">
        <v>45.39</v>
      </c>
    </row>
    <row r="688" spans="1:10" ht="25" x14ac:dyDescent="0.35">
      <c r="A688" s="169" t="s">
        <v>412</v>
      </c>
      <c r="B688" s="155" t="s">
        <v>534</v>
      </c>
      <c r="C688" s="169" t="s">
        <v>12</v>
      </c>
      <c r="D688" s="169" t="s">
        <v>535</v>
      </c>
      <c r="E688" s="261" t="s">
        <v>415</v>
      </c>
      <c r="F688" s="261"/>
      <c r="G688" s="156" t="s">
        <v>43</v>
      </c>
      <c r="H688" s="157">
        <v>14</v>
      </c>
      <c r="I688" s="158">
        <v>22.65</v>
      </c>
      <c r="J688" s="158">
        <v>317.10000000000002</v>
      </c>
    </row>
    <row r="689" spans="1:10" ht="25" x14ac:dyDescent="0.35">
      <c r="A689" s="168"/>
      <c r="B689" s="168"/>
      <c r="C689" s="168"/>
      <c r="D689" s="168"/>
      <c r="E689" s="168" t="s">
        <v>422</v>
      </c>
      <c r="F689" s="159">
        <v>300.94</v>
      </c>
      <c r="G689" s="168" t="s">
        <v>423</v>
      </c>
      <c r="H689" s="159">
        <v>0</v>
      </c>
      <c r="I689" s="168" t="s">
        <v>424</v>
      </c>
      <c r="J689" s="159">
        <v>300.94</v>
      </c>
    </row>
    <row r="690" spans="1:10" ht="25.5" thickBot="1" x14ac:dyDescent="0.4">
      <c r="A690" s="168"/>
      <c r="B690" s="168"/>
      <c r="C690" s="168"/>
      <c r="D690" s="168"/>
      <c r="E690" s="168" t="s">
        <v>425</v>
      </c>
      <c r="F690" s="159">
        <v>353.28</v>
      </c>
      <c r="G690" s="168"/>
      <c r="H690" s="271" t="s">
        <v>426</v>
      </c>
      <c r="I690" s="271"/>
      <c r="J690" s="159">
        <v>1579.1</v>
      </c>
    </row>
    <row r="691" spans="1:10" ht="37.5" customHeight="1" thickTop="1" x14ac:dyDescent="0.35">
      <c r="A691" s="160"/>
      <c r="B691" s="160"/>
      <c r="C691" s="160"/>
      <c r="D691" s="160"/>
      <c r="E691" s="160"/>
      <c r="F691" s="160"/>
      <c r="G691" s="160"/>
      <c r="H691" s="160"/>
      <c r="I691" s="160"/>
      <c r="J691" s="160"/>
    </row>
    <row r="692" spans="1:10" x14ac:dyDescent="0.35">
      <c r="A692" s="165" t="s">
        <v>1735</v>
      </c>
      <c r="B692" s="173" t="s">
        <v>1</v>
      </c>
      <c r="C692" s="165" t="s">
        <v>2</v>
      </c>
      <c r="D692" s="165" t="s">
        <v>3</v>
      </c>
      <c r="E692" s="270" t="s">
        <v>403</v>
      </c>
      <c r="F692" s="270"/>
      <c r="G692" s="174" t="s">
        <v>4</v>
      </c>
      <c r="H692" s="173" t="s">
        <v>5</v>
      </c>
      <c r="I692" s="173" t="s">
        <v>6</v>
      </c>
      <c r="J692" s="173" t="s">
        <v>7</v>
      </c>
    </row>
    <row r="693" spans="1:10" ht="50" x14ac:dyDescent="0.35">
      <c r="A693" s="166" t="s">
        <v>404</v>
      </c>
      <c r="B693" s="142" t="s">
        <v>2005</v>
      </c>
      <c r="C693" s="166" t="s">
        <v>12</v>
      </c>
      <c r="D693" s="166" t="s">
        <v>1767</v>
      </c>
      <c r="E693" s="267" t="s">
        <v>503</v>
      </c>
      <c r="F693" s="267"/>
      <c r="G693" s="143" t="s">
        <v>31</v>
      </c>
      <c r="H693" s="150">
        <v>1</v>
      </c>
      <c r="I693" s="144">
        <v>82.16</v>
      </c>
      <c r="J693" s="144">
        <v>82.16</v>
      </c>
    </row>
    <row r="694" spans="1:10" ht="37.5" x14ac:dyDescent="0.35">
      <c r="A694" s="167" t="s">
        <v>406</v>
      </c>
      <c r="B694" s="151" t="s">
        <v>504</v>
      </c>
      <c r="C694" s="167" t="s">
        <v>12</v>
      </c>
      <c r="D694" s="167" t="s">
        <v>505</v>
      </c>
      <c r="E694" s="260" t="s">
        <v>506</v>
      </c>
      <c r="F694" s="260"/>
      <c r="G694" s="152" t="s">
        <v>507</v>
      </c>
      <c r="H694" s="153">
        <v>6.0400000000000002E-2</v>
      </c>
      <c r="I694" s="154">
        <v>19.809999999999999</v>
      </c>
      <c r="J694" s="154">
        <v>1.19</v>
      </c>
    </row>
    <row r="695" spans="1:10" ht="37.5" x14ac:dyDescent="0.35">
      <c r="A695" s="167" t="s">
        <v>406</v>
      </c>
      <c r="B695" s="151" t="s">
        <v>508</v>
      </c>
      <c r="C695" s="167" t="s">
        <v>12</v>
      </c>
      <c r="D695" s="167" t="s">
        <v>509</v>
      </c>
      <c r="E695" s="260" t="s">
        <v>506</v>
      </c>
      <c r="F695" s="260"/>
      <c r="G695" s="152" t="s">
        <v>510</v>
      </c>
      <c r="H695" s="153">
        <v>4.3499999999999997E-2</v>
      </c>
      <c r="I695" s="154">
        <v>21.05</v>
      </c>
      <c r="J695" s="154">
        <v>0.91</v>
      </c>
    </row>
    <row r="696" spans="1:10" ht="37.5" x14ac:dyDescent="0.35">
      <c r="A696" s="167" t="s">
        <v>406</v>
      </c>
      <c r="B696" s="151" t="s">
        <v>525</v>
      </c>
      <c r="C696" s="167" t="s">
        <v>12</v>
      </c>
      <c r="D696" s="167" t="s">
        <v>526</v>
      </c>
      <c r="E696" s="260" t="s">
        <v>477</v>
      </c>
      <c r="F696" s="260"/>
      <c r="G696" s="152" t="s">
        <v>409</v>
      </c>
      <c r="H696" s="153">
        <v>0.67600000000000005</v>
      </c>
      <c r="I696" s="154">
        <v>21.07</v>
      </c>
      <c r="J696" s="154">
        <v>14.24</v>
      </c>
    </row>
    <row r="697" spans="1:10" ht="37.5" x14ac:dyDescent="0.35">
      <c r="A697" s="167" t="s">
        <v>406</v>
      </c>
      <c r="B697" s="151" t="s">
        <v>527</v>
      </c>
      <c r="C697" s="167" t="s">
        <v>12</v>
      </c>
      <c r="D697" s="167" t="s">
        <v>519</v>
      </c>
      <c r="E697" s="260" t="s">
        <v>477</v>
      </c>
      <c r="F697" s="260"/>
      <c r="G697" s="152" t="s">
        <v>409</v>
      </c>
      <c r="H697" s="153">
        <v>0.49399999999999999</v>
      </c>
      <c r="I697" s="154">
        <v>17.41</v>
      </c>
      <c r="J697" s="154">
        <v>8.6</v>
      </c>
    </row>
    <row r="698" spans="1:10" ht="50" customHeight="1" x14ac:dyDescent="0.35">
      <c r="A698" s="169" t="s">
        <v>412</v>
      </c>
      <c r="B698" s="155" t="s">
        <v>536</v>
      </c>
      <c r="C698" s="169" t="s">
        <v>12</v>
      </c>
      <c r="D698" s="169" t="s">
        <v>537</v>
      </c>
      <c r="E698" s="261" t="s">
        <v>415</v>
      </c>
      <c r="F698" s="261"/>
      <c r="G698" s="156" t="s">
        <v>43</v>
      </c>
      <c r="H698" s="157">
        <v>2.36</v>
      </c>
      <c r="I698" s="158">
        <v>10.71</v>
      </c>
      <c r="J698" s="158">
        <v>25.27</v>
      </c>
    </row>
    <row r="699" spans="1:10" x14ac:dyDescent="0.35">
      <c r="A699" s="169" t="s">
        <v>412</v>
      </c>
      <c r="B699" s="155" t="s">
        <v>530</v>
      </c>
      <c r="C699" s="169" t="s">
        <v>12</v>
      </c>
      <c r="D699" s="169" t="s">
        <v>531</v>
      </c>
      <c r="E699" s="261" t="s">
        <v>415</v>
      </c>
      <c r="F699" s="261"/>
      <c r="G699" s="156" t="s">
        <v>421</v>
      </c>
      <c r="H699" s="157">
        <v>0.05</v>
      </c>
      <c r="I699" s="158">
        <v>23.17</v>
      </c>
      <c r="J699" s="158">
        <v>1.1499999999999999</v>
      </c>
    </row>
    <row r="700" spans="1:10" x14ac:dyDescent="0.35">
      <c r="A700" s="169" t="s">
        <v>412</v>
      </c>
      <c r="B700" s="155" t="s">
        <v>538</v>
      </c>
      <c r="C700" s="169" t="s">
        <v>12</v>
      </c>
      <c r="D700" s="169" t="s">
        <v>539</v>
      </c>
      <c r="E700" s="261" t="s">
        <v>415</v>
      </c>
      <c r="F700" s="261"/>
      <c r="G700" s="156" t="s">
        <v>421</v>
      </c>
      <c r="H700" s="157">
        <v>0.03</v>
      </c>
      <c r="I700" s="158">
        <v>23.37</v>
      </c>
      <c r="J700" s="158">
        <v>0.7</v>
      </c>
    </row>
    <row r="701" spans="1:10" x14ac:dyDescent="0.35">
      <c r="A701" s="169" t="s">
        <v>412</v>
      </c>
      <c r="B701" s="155" t="s">
        <v>540</v>
      </c>
      <c r="C701" s="169" t="s">
        <v>12</v>
      </c>
      <c r="D701" s="169" t="s">
        <v>541</v>
      </c>
      <c r="E701" s="261" t="s">
        <v>415</v>
      </c>
      <c r="F701" s="261"/>
      <c r="G701" s="156" t="s">
        <v>421</v>
      </c>
      <c r="H701" s="157">
        <v>7.0000000000000007E-2</v>
      </c>
      <c r="I701" s="158">
        <v>25.68</v>
      </c>
      <c r="J701" s="158">
        <v>1.79</v>
      </c>
    </row>
    <row r="702" spans="1:10" ht="25" x14ac:dyDescent="0.35">
      <c r="A702" s="169" t="s">
        <v>412</v>
      </c>
      <c r="B702" s="155" t="s">
        <v>542</v>
      </c>
      <c r="C702" s="169" t="s">
        <v>12</v>
      </c>
      <c r="D702" s="169" t="s">
        <v>543</v>
      </c>
      <c r="E702" s="261" t="s">
        <v>415</v>
      </c>
      <c r="F702" s="261"/>
      <c r="G702" s="156" t="s">
        <v>43</v>
      </c>
      <c r="H702" s="157">
        <v>2.589</v>
      </c>
      <c r="I702" s="158">
        <v>2.04</v>
      </c>
      <c r="J702" s="158">
        <v>5.28</v>
      </c>
    </row>
    <row r="703" spans="1:10" ht="25" x14ac:dyDescent="0.35">
      <c r="A703" s="169" t="s">
        <v>412</v>
      </c>
      <c r="B703" s="155" t="s">
        <v>534</v>
      </c>
      <c r="C703" s="169" t="s">
        <v>12</v>
      </c>
      <c r="D703" s="169" t="s">
        <v>535</v>
      </c>
      <c r="E703" s="261" t="s">
        <v>415</v>
      </c>
      <c r="F703" s="261"/>
      <c r="G703" s="156" t="s">
        <v>43</v>
      </c>
      <c r="H703" s="157">
        <v>1.0169999999999999</v>
      </c>
      <c r="I703" s="158">
        <v>22.65</v>
      </c>
      <c r="J703" s="158">
        <v>23.03</v>
      </c>
    </row>
    <row r="704" spans="1:10" ht="25" x14ac:dyDescent="0.35">
      <c r="A704" s="168"/>
      <c r="B704" s="168"/>
      <c r="C704" s="168"/>
      <c r="D704" s="168"/>
      <c r="E704" s="168" t="s">
        <v>422</v>
      </c>
      <c r="F704" s="159">
        <v>16.880000000000003</v>
      </c>
      <c r="G704" s="168" t="s">
        <v>423</v>
      </c>
      <c r="H704" s="159">
        <v>0</v>
      </c>
      <c r="I704" s="168" t="s">
        <v>424</v>
      </c>
      <c r="J704" s="159">
        <v>16.880000000000003</v>
      </c>
    </row>
    <row r="705" spans="1:10" ht="25.5" thickBot="1" x14ac:dyDescent="0.4">
      <c r="A705" s="168"/>
      <c r="B705" s="168"/>
      <c r="C705" s="168"/>
      <c r="D705" s="168"/>
      <c r="E705" s="168" t="s">
        <v>425</v>
      </c>
      <c r="F705" s="159">
        <v>23.67</v>
      </c>
      <c r="G705" s="168"/>
      <c r="H705" s="271" t="s">
        <v>426</v>
      </c>
      <c r="I705" s="271"/>
      <c r="J705" s="159">
        <v>105.83</v>
      </c>
    </row>
    <row r="706" spans="1:10" ht="15" thickTop="1" x14ac:dyDescent="0.35">
      <c r="A706" s="160"/>
      <c r="B706" s="160"/>
      <c r="C706" s="160"/>
      <c r="D706" s="160"/>
      <c r="E706" s="160"/>
      <c r="F706" s="160"/>
      <c r="G706" s="160"/>
      <c r="H706" s="160"/>
      <c r="I706" s="160"/>
      <c r="J706" s="160"/>
    </row>
    <row r="707" spans="1:10" ht="25" customHeight="1" x14ac:dyDescent="0.35">
      <c r="A707" s="165" t="s">
        <v>2007</v>
      </c>
      <c r="B707" s="173" t="s">
        <v>1</v>
      </c>
      <c r="C707" s="165" t="s">
        <v>2</v>
      </c>
      <c r="D707" s="165" t="s">
        <v>3</v>
      </c>
      <c r="E707" s="270" t="s">
        <v>403</v>
      </c>
      <c r="F707" s="270"/>
      <c r="G707" s="174" t="s">
        <v>4</v>
      </c>
      <c r="H707" s="173" t="s">
        <v>5</v>
      </c>
      <c r="I707" s="173" t="s">
        <v>6</v>
      </c>
      <c r="J707" s="173" t="s">
        <v>7</v>
      </c>
    </row>
    <row r="708" spans="1:10" ht="25" x14ac:dyDescent="0.35">
      <c r="A708" s="166" t="s">
        <v>404</v>
      </c>
      <c r="B708" s="142" t="s">
        <v>1768</v>
      </c>
      <c r="C708" s="166" t="s">
        <v>12</v>
      </c>
      <c r="D708" s="166" t="s">
        <v>1769</v>
      </c>
      <c r="E708" s="267" t="s">
        <v>789</v>
      </c>
      <c r="F708" s="267"/>
      <c r="G708" s="143" t="s">
        <v>31</v>
      </c>
      <c r="H708" s="150">
        <v>1</v>
      </c>
      <c r="I708" s="144">
        <v>92.47</v>
      </c>
      <c r="J708" s="144">
        <v>92.47</v>
      </c>
    </row>
    <row r="709" spans="1:10" ht="37.5" x14ac:dyDescent="0.35">
      <c r="A709" s="167" t="s">
        <v>406</v>
      </c>
      <c r="B709" s="151" t="s">
        <v>2115</v>
      </c>
      <c r="C709" s="167" t="s">
        <v>12</v>
      </c>
      <c r="D709" s="167" t="s">
        <v>2116</v>
      </c>
      <c r="E709" s="260" t="s">
        <v>477</v>
      </c>
      <c r="F709" s="260"/>
      <c r="G709" s="152" t="s">
        <v>409</v>
      </c>
      <c r="H709" s="153">
        <v>0.49940000000000001</v>
      </c>
      <c r="I709" s="154">
        <v>18.989999999999998</v>
      </c>
      <c r="J709" s="154">
        <v>9.48</v>
      </c>
    </row>
    <row r="710" spans="1:10" ht="37.5" x14ac:dyDescent="0.35">
      <c r="A710" s="169" t="s">
        <v>412</v>
      </c>
      <c r="B710" s="155" t="s">
        <v>2117</v>
      </c>
      <c r="C710" s="169" t="s">
        <v>12</v>
      </c>
      <c r="D710" s="169" t="s">
        <v>2118</v>
      </c>
      <c r="E710" s="261" t="s">
        <v>415</v>
      </c>
      <c r="F710" s="261"/>
      <c r="G710" s="156" t="s">
        <v>421</v>
      </c>
      <c r="H710" s="157">
        <v>4.2599999999999999E-2</v>
      </c>
      <c r="I710" s="158">
        <v>30.42</v>
      </c>
      <c r="J710" s="158">
        <v>1.29</v>
      </c>
    </row>
    <row r="711" spans="1:10" ht="25" x14ac:dyDescent="0.35">
      <c r="A711" s="169" t="s">
        <v>412</v>
      </c>
      <c r="B711" s="155" t="s">
        <v>2119</v>
      </c>
      <c r="C711" s="169" t="s">
        <v>12</v>
      </c>
      <c r="D711" s="169" t="s">
        <v>2120</v>
      </c>
      <c r="E711" s="261" t="s">
        <v>415</v>
      </c>
      <c r="F711" s="261"/>
      <c r="G711" s="156" t="s">
        <v>31</v>
      </c>
      <c r="H711" s="157">
        <v>1.0955999999999999</v>
      </c>
      <c r="I711" s="158">
        <v>40.020000000000003</v>
      </c>
      <c r="J711" s="158">
        <v>43.84</v>
      </c>
    </row>
    <row r="712" spans="1:10" ht="25" x14ac:dyDescent="0.35">
      <c r="A712" s="169" t="s">
        <v>412</v>
      </c>
      <c r="B712" s="155" t="s">
        <v>2121</v>
      </c>
      <c r="C712" s="169" t="s">
        <v>12</v>
      </c>
      <c r="D712" s="169" t="s">
        <v>2122</v>
      </c>
      <c r="E712" s="261" t="s">
        <v>415</v>
      </c>
      <c r="F712" s="261"/>
      <c r="G712" s="156" t="s">
        <v>16</v>
      </c>
      <c r="H712" s="157">
        <v>2.1911999999999998</v>
      </c>
      <c r="I712" s="158">
        <v>0.26</v>
      </c>
      <c r="J712" s="158">
        <v>0.56000000000000005</v>
      </c>
    </row>
    <row r="713" spans="1:10" ht="37.5" x14ac:dyDescent="0.35">
      <c r="A713" s="169" t="s">
        <v>412</v>
      </c>
      <c r="B713" s="155" t="s">
        <v>2123</v>
      </c>
      <c r="C713" s="169" t="s">
        <v>12</v>
      </c>
      <c r="D713" s="169" t="s">
        <v>2124</v>
      </c>
      <c r="E713" s="261" t="s">
        <v>837</v>
      </c>
      <c r="F713" s="261"/>
      <c r="G713" s="156" t="s">
        <v>16</v>
      </c>
      <c r="H713" s="157">
        <v>1.3265</v>
      </c>
      <c r="I713" s="158">
        <v>3.05</v>
      </c>
      <c r="J713" s="158">
        <v>4.04</v>
      </c>
    </row>
    <row r="714" spans="1:10" ht="37.5" x14ac:dyDescent="0.35">
      <c r="A714" s="169" t="s">
        <v>412</v>
      </c>
      <c r="B714" s="155" t="s">
        <v>2125</v>
      </c>
      <c r="C714" s="169" t="s">
        <v>12</v>
      </c>
      <c r="D714" s="169" t="s">
        <v>2126</v>
      </c>
      <c r="E714" s="261" t="s">
        <v>415</v>
      </c>
      <c r="F714" s="261"/>
      <c r="G714" s="156" t="s">
        <v>43</v>
      </c>
      <c r="H714" s="157">
        <v>3.8498999999999999</v>
      </c>
      <c r="I714" s="158">
        <v>8.1</v>
      </c>
      <c r="J714" s="158">
        <v>31.18</v>
      </c>
    </row>
    <row r="715" spans="1:10" ht="25" x14ac:dyDescent="0.35">
      <c r="A715" s="169" t="s">
        <v>412</v>
      </c>
      <c r="B715" s="155" t="s">
        <v>2127</v>
      </c>
      <c r="C715" s="169" t="s">
        <v>12</v>
      </c>
      <c r="D715" s="169" t="s">
        <v>2128</v>
      </c>
      <c r="E715" s="261" t="s">
        <v>415</v>
      </c>
      <c r="F715" s="261"/>
      <c r="G715" s="156" t="s">
        <v>847</v>
      </c>
      <c r="H715" s="157">
        <v>1.32E-2</v>
      </c>
      <c r="I715" s="158">
        <v>29.67</v>
      </c>
      <c r="J715" s="158">
        <v>0.39</v>
      </c>
    </row>
    <row r="716" spans="1:10" ht="25" customHeight="1" x14ac:dyDescent="0.35">
      <c r="A716" s="169" t="s">
        <v>412</v>
      </c>
      <c r="B716" s="155" t="s">
        <v>1441</v>
      </c>
      <c r="C716" s="169" t="s">
        <v>12</v>
      </c>
      <c r="D716" s="169" t="s">
        <v>1442</v>
      </c>
      <c r="E716" s="261" t="s">
        <v>415</v>
      </c>
      <c r="F716" s="261"/>
      <c r="G716" s="156" t="s">
        <v>847</v>
      </c>
      <c r="H716" s="157">
        <v>3.3300000000000003E-2</v>
      </c>
      <c r="I716" s="158">
        <v>50.86</v>
      </c>
      <c r="J716" s="158">
        <v>1.69</v>
      </c>
    </row>
    <row r="717" spans="1:10" ht="25" x14ac:dyDescent="0.35">
      <c r="A717" s="168"/>
      <c r="B717" s="168"/>
      <c r="C717" s="168"/>
      <c r="D717" s="168"/>
      <c r="E717" s="168" t="s">
        <v>422</v>
      </c>
      <c r="F717" s="159">
        <v>6.79</v>
      </c>
      <c r="G717" s="168" t="s">
        <v>423</v>
      </c>
      <c r="H717" s="159">
        <v>0</v>
      </c>
      <c r="I717" s="168" t="s">
        <v>424</v>
      </c>
      <c r="J717" s="159">
        <v>6.79</v>
      </c>
    </row>
    <row r="718" spans="1:10" ht="25" customHeight="1" thickBot="1" x14ac:dyDescent="0.4">
      <c r="A718" s="168"/>
      <c r="B718" s="168"/>
      <c r="C718" s="168"/>
      <c r="D718" s="168"/>
      <c r="E718" s="168" t="s">
        <v>425</v>
      </c>
      <c r="F718" s="159">
        <v>26.64</v>
      </c>
      <c r="G718" s="168"/>
      <c r="H718" s="271" t="s">
        <v>426</v>
      </c>
      <c r="I718" s="271"/>
      <c r="J718" s="159">
        <v>119.11</v>
      </c>
    </row>
    <row r="719" spans="1:10" ht="15" thickTop="1" x14ac:dyDescent="0.35">
      <c r="A719" s="160"/>
      <c r="B719" s="160"/>
      <c r="C719" s="160"/>
      <c r="D719" s="160"/>
      <c r="E719" s="160"/>
      <c r="F719" s="160"/>
      <c r="G719" s="160"/>
      <c r="H719" s="160"/>
      <c r="I719" s="160"/>
      <c r="J719" s="160"/>
    </row>
    <row r="720" spans="1:10" ht="28" x14ac:dyDescent="0.35">
      <c r="A720" s="165" t="s">
        <v>2008</v>
      </c>
      <c r="B720" s="173" t="s">
        <v>1</v>
      </c>
      <c r="C720" s="165" t="s">
        <v>2</v>
      </c>
      <c r="D720" s="165" t="s">
        <v>3</v>
      </c>
      <c r="E720" s="270" t="s">
        <v>403</v>
      </c>
      <c r="F720" s="270"/>
      <c r="G720" s="174" t="s">
        <v>4</v>
      </c>
      <c r="H720" s="173" t="s">
        <v>5</v>
      </c>
      <c r="I720" s="173" t="s">
        <v>6</v>
      </c>
      <c r="J720" s="173" t="s">
        <v>7</v>
      </c>
    </row>
    <row r="721" spans="1:10" ht="25" x14ac:dyDescent="0.35">
      <c r="A721" s="166" t="s">
        <v>404</v>
      </c>
      <c r="B721" s="142" t="s">
        <v>2009</v>
      </c>
      <c r="C721" s="166" t="s">
        <v>17</v>
      </c>
      <c r="D721" s="166" t="s">
        <v>1906</v>
      </c>
      <c r="E721" s="267" t="s">
        <v>405</v>
      </c>
      <c r="F721" s="267"/>
      <c r="G721" s="143" t="s">
        <v>16</v>
      </c>
      <c r="H721" s="150">
        <v>1</v>
      </c>
      <c r="I721" s="144">
        <v>5759.85</v>
      </c>
      <c r="J721" s="144">
        <v>5759.85</v>
      </c>
    </row>
    <row r="722" spans="1:10" ht="37.5" x14ac:dyDescent="0.35">
      <c r="A722" s="167" t="s">
        <v>406</v>
      </c>
      <c r="B722" s="151" t="s">
        <v>670</v>
      </c>
      <c r="C722" s="167" t="s">
        <v>17</v>
      </c>
      <c r="D722" s="167" t="s">
        <v>547</v>
      </c>
      <c r="E722" s="260" t="s">
        <v>405</v>
      </c>
      <c r="F722" s="260"/>
      <c r="G722" s="152" t="s">
        <v>409</v>
      </c>
      <c r="H722" s="153">
        <v>5</v>
      </c>
      <c r="I722" s="154">
        <v>17.510000000000002</v>
      </c>
      <c r="J722" s="154">
        <v>87.55</v>
      </c>
    </row>
    <row r="723" spans="1:10" ht="37.5" x14ac:dyDescent="0.35">
      <c r="A723" s="167" t="s">
        <v>406</v>
      </c>
      <c r="B723" s="151" t="s">
        <v>480</v>
      </c>
      <c r="C723" s="167" t="s">
        <v>17</v>
      </c>
      <c r="D723" s="167" t="s">
        <v>481</v>
      </c>
      <c r="E723" s="260" t="s">
        <v>405</v>
      </c>
      <c r="F723" s="260"/>
      <c r="G723" s="152" t="s">
        <v>409</v>
      </c>
      <c r="H723" s="153">
        <v>5</v>
      </c>
      <c r="I723" s="154">
        <v>21.97</v>
      </c>
      <c r="J723" s="154">
        <v>109.85</v>
      </c>
    </row>
    <row r="724" spans="1:10" x14ac:dyDescent="0.35">
      <c r="A724" s="169" t="s">
        <v>412</v>
      </c>
      <c r="B724" s="155" t="s">
        <v>2129</v>
      </c>
      <c r="C724" s="169" t="s">
        <v>17</v>
      </c>
      <c r="D724" s="169" t="s">
        <v>2130</v>
      </c>
      <c r="E724" s="261" t="s">
        <v>415</v>
      </c>
      <c r="F724" s="261"/>
      <c r="G724" s="156" t="s">
        <v>16</v>
      </c>
      <c r="H724" s="157">
        <v>2</v>
      </c>
      <c r="I724" s="158">
        <v>13.17</v>
      </c>
      <c r="J724" s="158">
        <v>26.34</v>
      </c>
    </row>
    <row r="725" spans="1:10" x14ac:dyDescent="0.35">
      <c r="A725" s="169" t="s">
        <v>412</v>
      </c>
      <c r="B725" s="155" t="s">
        <v>685</v>
      </c>
      <c r="C725" s="169" t="s">
        <v>17</v>
      </c>
      <c r="D725" s="169" t="s">
        <v>686</v>
      </c>
      <c r="E725" s="261" t="s">
        <v>415</v>
      </c>
      <c r="F725" s="261"/>
      <c r="G725" s="156" t="s">
        <v>43</v>
      </c>
      <c r="H725" s="157">
        <v>3</v>
      </c>
      <c r="I725" s="158">
        <v>0.4</v>
      </c>
      <c r="J725" s="158">
        <v>1.2</v>
      </c>
    </row>
    <row r="726" spans="1:10" x14ac:dyDescent="0.35">
      <c r="A726" s="169" t="s">
        <v>412</v>
      </c>
      <c r="B726" s="155" t="s">
        <v>2131</v>
      </c>
      <c r="C726" s="169" t="s">
        <v>17</v>
      </c>
      <c r="D726" s="169" t="s">
        <v>1906</v>
      </c>
      <c r="E726" s="261" t="s">
        <v>415</v>
      </c>
      <c r="F726" s="261"/>
      <c r="G726" s="156" t="s">
        <v>16</v>
      </c>
      <c r="H726" s="157">
        <v>1</v>
      </c>
      <c r="I726" s="158">
        <v>3911.5</v>
      </c>
      <c r="J726" s="158">
        <v>3911.5</v>
      </c>
    </row>
    <row r="727" spans="1:10" x14ac:dyDescent="0.35">
      <c r="A727" s="169" t="s">
        <v>412</v>
      </c>
      <c r="B727" s="155" t="s">
        <v>2132</v>
      </c>
      <c r="C727" s="169" t="s">
        <v>17</v>
      </c>
      <c r="D727" s="169" t="s">
        <v>2133</v>
      </c>
      <c r="E727" s="261" t="s">
        <v>415</v>
      </c>
      <c r="F727" s="261"/>
      <c r="G727" s="156" t="s">
        <v>16</v>
      </c>
      <c r="H727" s="157">
        <v>4</v>
      </c>
      <c r="I727" s="158">
        <v>37.869999999999997</v>
      </c>
      <c r="J727" s="158">
        <v>151.47999999999999</v>
      </c>
    </row>
    <row r="728" spans="1:10" x14ac:dyDescent="0.35">
      <c r="A728" s="169" t="s">
        <v>412</v>
      </c>
      <c r="B728" s="155" t="s">
        <v>2134</v>
      </c>
      <c r="C728" s="169" t="s">
        <v>17</v>
      </c>
      <c r="D728" s="169" t="s">
        <v>2135</v>
      </c>
      <c r="E728" s="261" t="s">
        <v>415</v>
      </c>
      <c r="F728" s="261"/>
      <c r="G728" s="156" t="s">
        <v>16</v>
      </c>
      <c r="H728" s="157">
        <v>2</v>
      </c>
      <c r="I728" s="158">
        <v>17.989999999999998</v>
      </c>
      <c r="J728" s="158">
        <v>35.979999999999997</v>
      </c>
    </row>
    <row r="729" spans="1:10" ht="25" customHeight="1" x14ac:dyDescent="0.35">
      <c r="A729" s="169" t="s">
        <v>412</v>
      </c>
      <c r="B729" s="155" t="s">
        <v>2136</v>
      </c>
      <c r="C729" s="169" t="s">
        <v>17</v>
      </c>
      <c r="D729" s="169" t="s">
        <v>2137</v>
      </c>
      <c r="E729" s="261" t="s">
        <v>415</v>
      </c>
      <c r="F729" s="261"/>
      <c r="G729" s="156" t="s">
        <v>43</v>
      </c>
      <c r="H729" s="157">
        <v>5</v>
      </c>
      <c r="I729" s="158">
        <v>287.19</v>
      </c>
      <c r="J729" s="158">
        <v>1435.95</v>
      </c>
    </row>
    <row r="730" spans="1:10" ht="25" x14ac:dyDescent="0.35">
      <c r="A730" s="168"/>
      <c r="B730" s="168"/>
      <c r="C730" s="168"/>
      <c r="D730" s="168"/>
      <c r="E730" s="168" t="s">
        <v>422</v>
      </c>
      <c r="F730" s="159">
        <v>138.69999999999999</v>
      </c>
      <c r="G730" s="168" t="s">
        <v>423</v>
      </c>
      <c r="H730" s="159">
        <v>0</v>
      </c>
      <c r="I730" s="168" t="s">
        <v>424</v>
      </c>
      <c r="J730" s="159">
        <v>138.69999999999999</v>
      </c>
    </row>
    <row r="731" spans="1:10" ht="25.5" thickBot="1" x14ac:dyDescent="0.4">
      <c r="A731" s="168"/>
      <c r="B731" s="168"/>
      <c r="C731" s="168"/>
      <c r="D731" s="168"/>
      <c r="E731" s="168" t="s">
        <v>425</v>
      </c>
      <c r="F731" s="159">
        <v>1659.98</v>
      </c>
      <c r="G731" s="168"/>
      <c r="H731" s="271" t="s">
        <v>426</v>
      </c>
      <c r="I731" s="271"/>
      <c r="J731" s="159">
        <v>7419.83</v>
      </c>
    </row>
    <row r="732" spans="1:10" ht="15" thickTop="1" x14ac:dyDescent="0.35">
      <c r="A732" s="160"/>
      <c r="B732" s="160"/>
      <c r="C732" s="160"/>
      <c r="D732" s="160"/>
      <c r="E732" s="160"/>
      <c r="F732" s="160"/>
      <c r="G732" s="160"/>
      <c r="H732" s="160"/>
      <c r="I732" s="160"/>
      <c r="J732" s="160"/>
    </row>
    <row r="733" spans="1:10" ht="28" x14ac:dyDescent="0.35">
      <c r="A733" s="165" t="s">
        <v>2010</v>
      </c>
      <c r="B733" s="173" t="s">
        <v>1</v>
      </c>
      <c r="C733" s="165" t="s">
        <v>2</v>
      </c>
      <c r="D733" s="165" t="s">
        <v>3</v>
      </c>
      <c r="E733" s="270" t="s">
        <v>403</v>
      </c>
      <c r="F733" s="270"/>
      <c r="G733" s="174" t="s">
        <v>4</v>
      </c>
      <c r="H733" s="173" t="s">
        <v>5</v>
      </c>
      <c r="I733" s="173" t="s">
        <v>6</v>
      </c>
      <c r="J733" s="173" t="s">
        <v>7</v>
      </c>
    </row>
    <row r="734" spans="1:10" ht="25" x14ac:dyDescent="0.35">
      <c r="A734" s="166" t="s">
        <v>404</v>
      </c>
      <c r="B734" s="142" t="s">
        <v>120</v>
      </c>
      <c r="C734" s="166" t="s">
        <v>17</v>
      </c>
      <c r="D734" s="166" t="s">
        <v>121</v>
      </c>
      <c r="E734" s="267" t="s">
        <v>405</v>
      </c>
      <c r="F734" s="267"/>
      <c r="G734" s="143" t="s">
        <v>16</v>
      </c>
      <c r="H734" s="150">
        <v>1</v>
      </c>
      <c r="I734" s="144">
        <v>136.71</v>
      </c>
      <c r="J734" s="144">
        <v>136.71</v>
      </c>
    </row>
    <row r="735" spans="1:10" ht="37.5" x14ac:dyDescent="0.35">
      <c r="A735" s="167" t="s">
        <v>406</v>
      </c>
      <c r="B735" s="151" t="s">
        <v>480</v>
      </c>
      <c r="C735" s="167" t="s">
        <v>17</v>
      </c>
      <c r="D735" s="167" t="s">
        <v>481</v>
      </c>
      <c r="E735" s="260" t="s">
        <v>405</v>
      </c>
      <c r="F735" s="260"/>
      <c r="G735" s="152" t="s">
        <v>409</v>
      </c>
      <c r="H735" s="153">
        <v>0.54</v>
      </c>
      <c r="I735" s="154">
        <v>21.97</v>
      </c>
      <c r="J735" s="154">
        <v>11.86</v>
      </c>
    </row>
    <row r="736" spans="1:10" ht="37.5" x14ac:dyDescent="0.35">
      <c r="A736" s="167" t="s">
        <v>406</v>
      </c>
      <c r="B736" s="151" t="s">
        <v>670</v>
      </c>
      <c r="C736" s="167" t="s">
        <v>17</v>
      </c>
      <c r="D736" s="167" t="s">
        <v>547</v>
      </c>
      <c r="E736" s="260" t="s">
        <v>405</v>
      </c>
      <c r="F736" s="260"/>
      <c r="G736" s="152" t="s">
        <v>409</v>
      </c>
      <c r="H736" s="153">
        <v>0.54</v>
      </c>
      <c r="I736" s="154">
        <v>17.510000000000002</v>
      </c>
      <c r="J736" s="154">
        <v>9.4499999999999993</v>
      </c>
    </row>
    <row r="737" spans="1:10" x14ac:dyDescent="0.35">
      <c r="A737" s="169" t="s">
        <v>412</v>
      </c>
      <c r="B737" s="155" t="s">
        <v>683</v>
      </c>
      <c r="C737" s="169" t="s">
        <v>17</v>
      </c>
      <c r="D737" s="169" t="s">
        <v>684</v>
      </c>
      <c r="E737" s="261" t="s">
        <v>415</v>
      </c>
      <c r="F737" s="261"/>
      <c r="G737" s="156" t="s">
        <v>16</v>
      </c>
      <c r="H737" s="157">
        <v>1</v>
      </c>
      <c r="I737" s="158">
        <v>115.2</v>
      </c>
      <c r="J737" s="158">
        <v>115.2</v>
      </c>
    </row>
    <row r="738" spans="1:10" x14ac:dyDescent="0.35">
      <c r="A738" s="169" t="s">
        <v>412</v>
      </c>
      <c r="B738" s="155" t="s">
        <v>685</v>
      </c>
      <c r="C738" s="169" t="s">
        <v>17</v>
      </c>
      <c r="D738" s="169" t="s">
        <v>686</v>
      </c>
      <c r="E738" s="261" t="s">
        <v>415</v>
      </c>
      <c r="F738" s="261"/>
      <c r="G738" s="156" t="s">
        <v>43</v>
      </c>
      <c r="H738" s="157">
        <v>0.5</v>
      </c>
      <c r="I738" s="158">
        <v>0.4</v>
      </c>
      <c r="J738" s="158">
        <v>0.2</v>
      </c>
    </row>
    <row r="739" spans="1:10" ht="25" x14ac:dyDescent="0.35">
      <c r="A739" s="168"/>
      <c r="B739" s="168"/>
      <c r="C739" s="168"/>
      <c r="D739" s="168"/>
      <c r="E739" s="168" t="s">
        <v>422</v>
      </c>
      <c r="F739" s="159">
        <v>14.97</v>
      </c>
      <c r="G739" s="168" t="s">
        <v>423</v>
      </c>
      <c r="H739" s="159">
        <v>0</v>
      </c>
      <c r="I739" s="168" t="s">
        <v>424</v>
      </c>
      <c r="J739" s="159">
        <v>14.97</v>
      </c>
    </row>
    <row r="740" spans="1:10" ht="25" customHeight="1" thickBot="1" x14ac:dyDescent="0.4">
      <c r="A740" s="168"/>
      <c r="B740" s="168"/>
      <c r="C740" s="168"/>
      <c r="D740" s="168"/>
      <c r="E740" s="168" t="s">
        <v>425</v>
      </c>
      <c r="F740" s="159">
        <v>39.39</v>
      </c>
      <c r="G740" s="168"/>
      <c r="H740" s="271" t="s">
        <v>426</v>
      </c>
      <c r="I740" s="271"/>
      <c r="J740" s="159">
        <v>176.1</v>
      </c>
    </row>
    <row r="741" spans="1:10" ht="15" thickTop="1" x14ac:dyDescent="0.35">
      <c r="A741" s="160"/>
      <c r="B741" s="160"/>
      <c r="C741" s="160"/>
      <c r="D741" s="160"/>
      <c r="E741" s="160"/>
      <c r="F741" s="160"/>
      <c r="G741" s="160"/>
      <c r="H741" s="160"/>
      <c r="I741" s="160"/>
      <c r="J741" s="160"/>
    </row>
    <row r="742" spans="1:10" ht="28" x14ac:dyDescent="0.35">
      <c r="A742" s="165" t="s">
        <v>1823</v>
      </c>
      <c r="B742" s="173" t="s">
        <v>1</v>
      </c>
      <c r="C742" s="165" t="s">
        <v>2</v>
      </c>
      <c r="D742" s="165" t="s">
        <v>3</v>
      </c>
      <c r="E742" s="270" t="s">
        <v>403</v>
      </c>
      <c r="F742" s="270"/>
      <c r="G742" s="174" t="s">
        <v>4</v>
      </c>
      <c r="H742" s="173" t="s">
        <v>5</v>
      </c>
      <c r="I742" s="173" t="s">
        <v>6</v>
      </c>
      <c r="J742" s="173" t="s">
        <v>7</v>
      </c>
    </row>
    <row r="743" spans="1:10" ht="25" x14ac:dyDescent="0.35">
      <c r="A743" s="166" t="s">
        <v>404</v>
      </c>
      <c r="B743" s="142" t="s">
        <v>131</v>
      </c>
      <c r="C743" s="166" t="s">
        <v>17</v>
      </c>
      <c r="D743" s="166" t="s">
        <v>132</v>
      </c>
      <c r="E743" s="267" t="s">
        <v>405</v>
      </c>
      <c r="F743" s="267"/>
      <c r="G743" s="143" t="s">
        <v>16</v>
      </c>
      <c r="H743" s="150">
        <v>1</v>
      </c>
      <c r="I743" s="144">
        <v>70.94</v>
      </c>
      <c r="J743" s="144">
        <v>70.94</v>
      </c>
    </row>
    <row r="744" spans="1:10" ht="37.5" x14ac:dyDescent="0.35">
      <c r="A744" s="167" t="s">
        <v>406</v>
      </c>
      <c r="B744" s="151" t="s">
        <v>714</v>
      </c>
      <c r="C744" s="167" t="s">
        <v>17</v>
      </c>
      <c r="D744" s="167" t="s">
        <v>715</v>
      </c>
      <c r="E744" s="260" t="s">
        <v>405</v>
      </c>
      <c r="F744" s="260"/>
      <c r="G744" s="152" t="s">
        <v>409</v>
      </c>
      <c r="H744" s="153">
        <v>0.4</v>
      </c>
      <c r="I744" s="154">
        <v>18.079999999999998</v>
      </c>
      <c r="J744" s="154">
        <v>7.23</v>
      </c>
    </row>
    <row r="745" spans="1:10" ht="37.5" x14ac:dyDescent="0.35">
      <c r="A745" s="167" t="s">
        <v>406</v>
      </c>
      <c r="B745" s="151" t="s">
        <v>494</v>
      </c>
      <c r="C745" s="167" t="s">
        <v>17</v>
      </c>
      <c r="D745" s="167" t="s">
        <v>495</v>
      </c>
      <c r="E745" s="260" t="s">
        <v>405</v>
      </c>
      <c r="F745" s="260"/>
      <c r="G745" s="152" t="s">
        <v>409</v>
      </c>
      <c r="H745" s="153">
        <v>0.4</v>
      </c>
      <c r="I745" s="154">
        <v>22.54</v>
      </c>
      <c r="J745" s="154">
        <v>9.01</v>
      </c>
    </row>
    <row r="746" spans="1:10" x14ac:dyDescent="0.35">
      <c r="A746" s="169" t="s">
        <v>412</v>
      </c>
      <c r="B746" s="155" t="s">
        <v>716</v>
      </c>
      <c r="C746" s="169" t="s">
        <v>17</v>
      </c>
      <c r="D746" s="169" t="s">
        <v>717</v>
      </c>
      <c r="E746" s="261" t="s">
        <v>415</v>
      </c>
      <c r="F746" s="261"/>
      <c r="G746" s="156" t="s">
        <v>16</v>
      </c>
      <c r="H746" s="157">
        <v>1</v>
      </c>
      <c r="I746" s="158">
        <v>54.7</v>
      </c>
      <c r="J746" s="158">
        <v>54.7</v>
      </c>
    </row>
    <row r="747" spans="1:10" ht="25" x14ac:dyDescent="0.35">
      <c r="A747" s="168"/>
      <c r="B747" s="168"/>
      <c r="C747" s="168"/>
      <c r="D747" s="168"/>
      <c r="E747" s="168" t="s">
        <v>422</v>
      </c>
      <c r="F747" s="159">
        <v>11.09</v>
      </c>
      <c r="G747" s="168" t="s">
        <v>423</v>
      </c>
      <c r="H747" s="159">
        <v>0</v>
      </c>
      <c r="I747" s="168" t="s">
        <v>424</v>
      </c>
      <c r="J747" s="159">
        <v>11.09</v>
      </c>
    </row>
    <row r="748" spans="1:10" ht="25.5" thickBot="1" x14ac:dyDescent="0.4">
      <c r="A748" s="168"/>
      <c r="B748" s="168"/>
      <c r="C748" s="168"/>
      <c r="D748" s="168"/>
      <c r="E748" s="168" t="s">
        <v>425</v>
      </c>
      <c r="F748" s="159">
        <v>20.440000000000001</v>
      </c>
      <c r="G748" s="168"/>
      <c r="H748" s="271" t="s">
        <v>426</v>
      </c>
      <c r="I748" s="271"/>
      <c r="J748" s="159">
        <v>91.38</v>
      </c>
    </row>
    <row r="749" spans="1:10" ht="15" thickTop="1" x14ac:dyDescent="0.35">
      <c r="A749" s="160"/>
      <c r="B749" s="160"/>
      <c r="C749" s="160"/>
      <c r="D749" s="160"/>
      <c r="E749" s="160"/>
      <c r="F749" s="160"/>
      <c r="G749" s="160"/>
      <c r="H749" s="160"/>
      <c r="I749" s="160"/>
      <c r="J749" s="160"/>
    </row>
    <row r="750" spans="1:10" ht="28" x14ac:dyDescent="0.35">
      <c r="A750" s="165" t="s">
        <v>1824</v>
      </c>
      <c r="B750" s="173" t="s">
        <v>1</v>
      </c>
      <c r="C750" s="165" t="s">
        <v>2</v>
      </c>
      <c r="D750" s="165" t="s">
        <v>3</v>
      </c>
      <c r="E750" s="270" t="s">
        <v>403</v>
      </c>
      <c r="F750" s="270"/>
      <c r="G750" s="174" t="s">
        <v>4</v>
      </c>
      <c r="H750" s="173" t="s">
        <v>5</v>
      </c>
      <c r="I750" s="173" t="s">
        <v>6</v>
      </c>
      <c r="J750" s="173" t="s">
        <v>7</v>
      </c>
    </row>
    <row r="751" spans="1:10" ht="25" customHeight="1" x14ac:dyDescent="0.35">
      <c r="A751" s="166" t="s">
        <v>404</v>
      </c>
      <c r="B751" s="142" t="s">
        <v>133</v>
      </c>
      <c r="C751" s="166" t="s">
        <v>17</v>
      </c>
      <c r="D751" s="166" t="s">
        <v>134</v>
      </c>
      <c r="E751" s="267" t="s">
        <v>405</v>
      </c>
      <c r="F751" s="267"/>
      <c r="G751" s="143" t="s">
        <v>16</v>
      </c>
      <c r="H751" s="150">
        <v>1</v>
      </c>
      <c r="I751" s="144">
        <v>92.96</v>
      </c>
      <c r="J751" s="144">
        <v>92.96</v>
      </c>
    </row>
    <row r="752" spans="1:10" ht="37.5" x14ac:dyDescent="0.35">
      <c r="A752" s="167" t="s">
        <v>406</v>
      </c>
      <c r="B752" s="151" t="s">
        <v>714</v>
      </c>
      <c r="C752" s="167" t="s">
        <v>17</v>
      </c>
      <c r="D752" s="167" t="s">
        <v>715</v>
      </c>
      <c r="E752" s="260" t="s">
        <v>405</v>
      </c>
      <c r="F752" s="260"/>
      <c r="G752" s="152" t="s">
        <v>409</v>
      </c>
      <c r="H752" s="153">
        <v>0.4</v>
      </c>
      <c r="I752" s="154">
        <v>18.079999999999998</v>
      </c>
      <c r="J752" s="154">
        <v>7.23</v>
      </c>
    </row>
    <row r="753" spans="1:10" ht="37.5" x14ac:dyDescent="0.35">
      <c r="A753" s="167" t="s">
        <v>406</v>
      </c>
      <c r="B753" s="151" t="s">
        <v>494</v>
      </c>
      <c r="C753" s="167" t="s">
        <v>17</v>
      </c>
      <c r="D753" s="167" t="s">
        <v>495</v>
      </c>
      <c r="E753" s="260" t="s">
        <v>405</v>
      </c>
      <c r="F753" s="260"/>
      <c r="G753" s="152" t="s">
        <v>409</v>
      </c>
      <c r="H753" s="153">
        <v>0.4</v>
      </c>
      <c r="I753" s="154">
        <v>22.54</v>
      </c>
      <c r="J753" s="154">
        <v>9.01</v>
      </c>
    </row>
    <row r="754" spans="1:10" x14ac:dyDescent="0.35">
      <c r="A754" s="169" t="s">
        <v>412</v>
      </c>
      <c r="B754" s="155" t="s">
        <v>718</v>
      </c>
      <c r="C754" s="169" t="s">
        <v>17</v>
      </c>
      <c r="D754" s="169" t="s">
        <v>719</v>
      </c>
      <c r="E754" s="261" t="s">
        <v>415</v>
      </c>
      <c r="F754" s="261"/>
      <c r="G754" s="156" t="s">
        <v>16</v>
      </c>
      <c r="H754" s="157">
        <v>1</v>
      </c>
      <c r="I754" s="158">
        <v>76.72</v>
      </c>
      <c r="J754" s="158">
        <v>76.72</v>
      </c>
    </row>
    <row r="755" spans="1:10" ht="25" x14ac:dyDescent="0.35">
      <c r="A755" s="168"/>
      <c r="B755" s="168"/>
      <c r="C755" s="168"/>
      <c r="D755" s="168"/>
      <c r="E755" s="168" t="s">
        <v>422</v>
      </c>
      <c r="F755" s="159">
        <v>11.09</v>
      </c>
      <c r="G755" s="168" t="s">
        <v>423</v>
      </c>
      <c r="H755" s="159">
        <v>0</v>
      </c>
      <c r="I755" s="168" t="s">
        <v>424</v>
      </c>
      <c r="J755" s="159">
        <v>11.09</v>
      </c>
    </row>
    <row r="756" spans="1:10" ht="25.5" thickBot="1" x14ac:dyDescent="0.4">
      <c r="A756" s="168"/>
      <c r="B756" s="168"/>
      <c r="C756" s="168"/>
      <c r="D756" s="168"/>
      <c r="E756" s="168" t="s">
        <v>425</v>
      </c>
      <c r="F756" s="159">
        <v>26.79</v>
      </c>
      <c r="G756" s="168"/>
      <c r="H756" s="271" t="s">
        <v>426</v>
      </c>
      <c r="I756" s="271"/>
      <c r="J756" s="159">
        <v>119.75</v>
      </c>
    </row>
    <row r="757" spans="1:10" ht="15" thickTop="1" x14ac:dyDescent="0.35">
      <c r="A757" s="160"/>
      <c r="B757" s="160"/>
      <c r="C757" s="160"/>
      <c r="D757" s="160"/>
      <c r="E757" s="160"/>
      <c r="F757" s="160"/>
      <c r="G757" s="160"/>
      <c r="H757" s="160"/>
      <c r="I757" s="160"/>
      <c r="J757" s="160"/>
    </row>
    <row r="758" spans="1:10" ht="28" x14ac:dyDescent="0.35">
      <c r="A758" s="165" t="s">
        <v>1825</v>
      </c>
      <c r="B758" s="173" t="s">
        <v>1</v>
      </c>
      <c r="C758" s="165" t="s">
        <v>2</v>
      </c>
      <c r="D758" s="165" t="s">
        <v>3</v>
      </c>
      <c r="E758" s="270" t="s">
        <v>403</v>
      </c>
      <c r="F758" s="270"/>
      <c r="G758" s="174" t="s">
        <v>4</v>
      </c>
      <c r="H758" s="173" t="s">
        <v>5</v>
      </c>
      <c r="I758" s="173" t="s">
        <v>6</v>
      </c>
      <c r="J758" s="173" t="s">
        <v>7</v>
      </c>
    </row>
    <row r="759" spans="1:10" ht="37.5" x14ac:dyDescent="0.35">
      <c r="A759" s="166" t="s">
        <v>404</v>
      </c>
      <c r="B759" s="142" t="s">
        <v>137</v>
      </c>
      <c r="C759" s="166" t="s">
        <v>12</v>
      </c>
      <c r="D759" s="166" t="s">
        <v>138</v>
      </c>
      <c r="E759" s="267" t="s">
        <v>544</v>
      </c>
      <c r="F759" s="267"/>
      <c r="G759" s="143" t="s">
        <v>16</v>
      </c>
      <c r="H759" s="150">
        <v>1</v>
      </c>
      <c r="I759" s="144">
        <v>94.74</v>
      </c>
      <c r="J759" s="144">
        <v>94.74</v>
      </c>
    </row>
    <row r="760" spans="1:10" ht="37.5" x14ac:dyDescent="0.35">
      <c r="A760" s="167" t="s">
        <v>406</v>
      </c>
      <c r="B760" s="151" t="s">
        <v>476</v>
      </c>
      <c r="C760" s="167" t="s">
        <v>12</v>
      </c>
      <c r="D760" s="167" t="s">
        <v>411</v>
      </c>
      <c r="E760" s="260" t="s">
        <v>477</v>
      </c>
      <c r="F760" s="260"/>
      <c r="G760" s="152" t="s">
        <v>409</v>
      </c>
      <c r="H760" s="153">
        <v>9.9599999999999994E-2</v>
      </c>
      <c r="I760" s="154">
        <v>17.09</v>
      </c>
      <c r="J760" s="154">
        <v>1.7</v>
      </c>
    </row>
    <row r="761" spans="1:10" ht="37.5" x14ac:dyDescent="0.35">
      <c r="A761" s="167" t="s">
        <v>406</v>
      </c>
      <c r="B761" s="151" t="s">
        <v>545</v>
      </c>
      <c r="C761" s="167" t="s">
        <v>12</v>
      </c>
      <c r="D761" s="167" t="s">
        <v>481</v>
      </c>
      <c r="E761" s="260" t="s">
        <v>477</v>
      </c>
      <c r="F761" s="260"/>
      <c r="G761" s="152" t="s">
        <v>409</v>
      </c>
      <c r="H761" s="153">
        <v>0.31619999999999998</v>
      </c>
      <c r="I761" s="154">
        <v>20.7</v>
      </c>
      <c r="J761" s="154">
        <v>6.54</v>
      </c>
    </row>
    <row r="762" spans="1:10" ht="25" x14ac:dyDescent="0.35">
      <c r="A762" s="169" t="s">
        <v>412</v>
      </c>
      <c r="B762" s="155" t="s">
        <v>720</v>
      </c>
      <c r="C762" s="169" t="s">
        <v>12</v>
      </c>
      <c r="D762" s="169" t="s">
        <v>721</v>
      </c>
      <c r="E762" s="261" t="s">
        <v>415</v>
      </c>
      <c r="F762" s="261"/>
      <c r="G762" s="156" t="s">
        <v>16</v>
      </c>
      <c r="H762" s="157">
        <v>1</v>
      </c>
      <c r="I762" s="158">
        <v>86.5</v>
      </c>
      <c r="J762" s="158">
        <v>86.5</v>
      </c>
    </row>
    <row r="763" spans="1:10" ht="25" x14ac:dyDescent="0.35">
      <c r="A763" s="168"/>
      <c r="B763" s="168"/>
      <c r="C763" s="168"/>
      <c r="D763" s="168"/>
      <c r="E763" s="168" t="s">
        <v>422</v>
      </c>
      <c r="F763" s="159">
        <v>5.75</v>
      </c>
      <c r="G763" s="168" t="s">
        <v>423</v>
      </c>
      <c r="H763" s="159">
        <v>0</v>
      </c>
      <c r="I763" s="168" t="s">
        <v>424</v>
      </c>
      <c r="J763" s="159">
        <v>5.75</v>
      </c>
    </row>
    <row r="764" spans="1:10" ht="25.5" thickBot="1" x14ac:dyDescent="0.4">
      <c r="A764" s="168"/>
      <c r="B764" s="168"/>
      <c r="C764" s="168"/>
      <c r="D764" s="168"/>
      <c r="E764" s="168" t="s">
        <v>425</v>
      </c>
      <c r="F764" s="159">
        <v>27.3</v>
      </c>
      <c r="G764" s="168"/>
      <c r="H764" s="271" t="s">
        <v>426</v>
      </c>
      <c r="I764" s="271"/>
      <c r="J764" s="159">
        <v>122.04</v>
      </c>
    </row>
    <row r="765" spans="1:10" ht="15" thickTop="1" x14ac:dyDescent="0.35">
      <c r="A765" s="160"/>
      <c r="B765" s="160"/>
      <c r="C765" s="160"/>
      <c r="D765" s="160"/>
      <c r="E765" s="160"/>
      <c r="F765" s="160"/>
      <c r="G765" s="160"/>
      <c r="H765" s="160"/>
      <c r="I765" s="160"/>
      <c r="J765" s="160"/>
    </row>
    <row r="766" spans="1:10" ht="28" x14ac:dyDescent="0.35">
      <c r="A766" s="165" t="s">
        <v>1826</v>
      </c>
      <c r="B766" s="173" t="s">
        <v>1</v>
      </c>
      <c r="C766" s="165" t="s">
        <v>2</v>
      </c>
      <c r="D766" s="165" t="s">
        <v>3</v>
      </c>
      <c r="E766" s="270" t="s">
        <v>403</v>
      </c>
      <c r="F766" s="270"/>
      <c r="G766" s="174" t="s">
        <v>4</v>
      </c>
      <c r="H766" s="173" t="s">
        <v>5</v>
      </c>
      <c r="I766" s="173" t="s">
        <v>6</v>
      </c>
      <c r="J766" s="173" t="s">
        <v>7</v>
      </c>
    </row>
    <row r="767" spans="1:10" ht="37.5" x14ac:dyDescent="0.35">
      <c r="A767" s="166" t="s">
        <v>404</v>
      </c>
      <c r="B767" s="142" t="s">
        <v>135</v>
      </c>
      <c r="C767" s="166" t="s">
        <v>12</v>
      </c>
      <c r="D767" s="166" t="s">
        <v>136</v>
      </c>
      <c r="E767" s="267" t="s">
        <v>544</v>
      </c>
      <c r="F767" s="267"/>
      <c r="G767" s="143" t="s">
        <v>16</v>
      </c>
      <c r="H767" s="150">
        <v>1</v>
      </c>
      <c r="I767" s="144">
        <v>301.62</v>
      </c>
      <c r="J767" s="144">
        <v>301.62</v>
      </c>
    </row>
    <row r="768" spans="1:10" ht="25" customHeight="1" x14ac:dyDescent="0.35">
      <c r="A768" s="167" t="s">
        <v>406</v>
      </c>
      <c r="B768" s="151" t="s">
        <v>476</v>
      </c>
      <c r="C768" s="167" t="s">
        <v>12</v>
      </c>
      <c r="D768" s="167" t="s">
        <v>411</v>
      </c>
      <c r="E768" s="260" t="s">
        <v>477</v>
      </c>
      <c r="F768" s="260"/>
      <c r="G768" s="152" t="s">
        <v>409</v>
      </c>
      <c r="H768" s="153">
        <v>0.44429999999999997</v>
      </c>
      <c r="I768" s="154">
        <v>17.09</v>
      </c>
      <c r="J768" s="154">
        <v>7.59</v>
      </c>
    </row>
    <row r="769" spans="1:10" ht="37.5" customHeight="1" x14ac:dyDescent="0.35">
      <c r="A769" s="167" t="s">
        <v>406</v>
      </c>
      <c r="B769" s="151" t="s">
        <v>545</v>
      </c>
      <c r="C769" s="167" t="s">
        <v>12</v>
      </c>
      <c r="D769" s="167" t="s">
        <v>481</v>
      </c>
      <c r="E769" s="260" t="s">
        <v>477</v>
      </c>
      <c r="F769" s="260"/>
      <c r="G769" s="152" t="s">
        <v>409</v>
      </c>
      <c r="H769" s="153">
        <v>0.87880000000000003</v>
      </c>
      <c r="I769" s="154">
        <v>20.7</v>
      </c>
      <c r="J769" s="154">
        <v>18.190000000000001</v>
      </c>
    </row>
    <row r="770" spans="1:10" ht="25" x14ac:dyDescent="0.35">
      <c r="A770" s="169" t="s">
        <v>412</v>
      </c>
      <c r="B770" s="155" t="s">
        <v>722</v>
      </c>
      <c r="C770" s="169" t="s">
        <v>12</v>
      </c>
      <c r="D770" s="169" t="s">
        <v>723</v>
      </c>
      <c r="E770" s="261" t="s">
        <v>415</v>
      </c>
      <c r="F770" s="261"/>
      <c r="G770" s="156" t="s">
        <v>16</v>
      </c>
      <c r="H770" s="157">
        <v>1</v>
      </c>
      <c r="I770" s="158">
        <v>159.38999999999999</v>
      </c>
      <c r="J770" s="158">
        <v>159.38999999999999</v>
      </c>
    </row>
    <row r="771" spans="1:10" ht="37.5" x14ac:dyDescent="0.35">
      <c r="A771" s="169" t="s">
        <v>412</v>
      </c>
      <c r="B771" s="155" t="s">
        <v>724</v>
      </c>
      <c r="C771" s="169" t="s">
        <v>12</v>
      </c>
      <c r="D771" s="169" t="s">
        <v>725</v>
      </c>
      <c r="E771" s="261" t="s">
        <v>415</v>
      </c>
      <c r="F771" s="261"/>
      <c r="G771" s="156" t="s">
        <v>16</v>
      </c>
      <c r="H771" s="157">
        <v>6</v>
      </c>
      <c r="I771" s="158">
        <v>18.100000000000001</v>
      </c>
      <c r="J771" s="158">
        <v>108.6</v>
      </c>
    </row>
    <row r="772" spans="1:10" x14ac:dyDescent="0.35">
      <c r="A772" s="169" t="s">
        <v>412</v>
      </c>
      <c r="B772" s="155" t="s">
        <v>726</v>
      </c>
      <c r="C772" s="169" t="s">
        <v>12</v>
      </c>
      <c r="D772" s="169" t="s">
        <v>727</v>
      </c>
      <c r="E772" s="261" t="s">
        <v>415</v>
      </c>
      <c r="F772" s="261"/>
      <c r="G772" s="156" t="s">
        <v>421</v>
      </c>
      <c r="H772" s="157">
        <v>7.6499999999999999E-2</v>
      </c>
      <c r="I772" s="158">
        <v>102.64</v>
      </c>
      <c r="J772" s="158">
        <v>7.85</v>
      </c>
    </row>
    <row r="773" spans="1:10" ht="25" x14ac:dyDescent="0.35">
      <c r="A773" s="168"/>
      <c r="B773" s="168"/>
      <c r="C773" s="168"/>
      <c r="D773" s="168"/>
      <c r="E773" s="168" t="s">
        <v>422</v>
      </c>
      <c r="F773" s="159">
        <v>17.809999999999999</v>
      </c>
      <c r="G773" s="168" t="s">
        <v>423</v>
      </c>
      <c r="H773" s="159">
        <v>0</v>
      </c>
      <c r="I773" s="168" t="s">
        <v>424</v>
      </c>
      <c r="J773" s="159">
        <v>17.809999999999999</v>
      </c>
    </row>
    <row r="774" spans="1:10" ht="25.5" thickBot="1" x14ac:dyDescent="0.4">
      <c r="A774" s="168"/>
      <c r="B774" s="168"/>
      <c r="C774" s="168"/>
      <c r="D774" s="168"/>
      <c r="E774" s="168" t="s">
        <v>425</v>
      </c>
      <c r="F774" s="159">
        <v>86.92</v>
      </c>
      <c r="G774" s="168"/>
      <c r="H774" s="271" t="s">
        <v>426</v>
      </c>
      <c r="I774" s="271"/>
      <c r="J774" s="159">
        <v>388.54</v>
      </c>
    </row>
    <row r="775" spans="1:10" ht="15" thickTop="1" x14ac:dyDescent="0.35">
      <c r="A775" s="160"/>
      <c r="B775" s="160"/>
      <c r="C775" s="160"/>
      <c r="D775" s="160"/>
      <c r="E775" s="160"/>
      <c r="F775" s="160"/>
      <c r="G775" s="160"/>
      <c r="H775" s="160"/>
      <c r="I775" s="160"/>
      <c r="J775" s="160"/>
    </row>
    <row r="776" spans="1:10" ht="25" customHeight="1" x14ac:dyDescent="0.35">
      <c r="A776" s="165" t="s">
        <v>1827</v>
      </c>
      <c r="B776" s="173" t="s">
        <v>1</v>
      </c>
      <c r="C776" s="165" t="s">
        <v>2</v>
      </c>
      <c r="D776" s="165" t="s">
        <v>3</v>
      </c>
      <c r="E776" s="270" t="s">
        <v>403</v>
      </c>
      <c r="F776" s="270"/>
      <c r="G776" s="174" t="s">
        <v>4</v>
      </c>
      <c r="H776" s="173" t="s">
        <v>5</v>
      </c>
      <c r="I776" s="173" t="s">
        <v>6</v>
      </c>
      <c r="J776" s="173" t="s">
        <v>7</v>
      </c>
    </row>
    <row r="777" spans="1:10" ht="25" x14ac:dyDescent="0.35">
      <c r="A777" s="166" t="s">
        <v>404</v>
      </c>
      <c r="B777" s="142" t="s">
        <v>139</v>
      </c>
      <c r="C777" s="166" t="s">
        <v>12</v>
      </c>
      <c r="D777" s="166" t="s">
        <v>140</v>
      </c>
      <c r="E777" s="267" t="s">
        <v>544</v>
      </c>
      <c r="F777" s="267"/>
      <c r="G777" s="143" t="s">
        <v>16</v>
      </c>
      <c r="H777" s="150">
        <v>1</v>
      </c>
      <c r="I777" s="144">
        <v>466.43</v>
      </c>
      <c r="J777" s="144">
        <v>466.43</v>
      </c>
    </row>
    <row r="778" spans="1:10" ht="37.5" x14ac:dyDescent="0.35">
      <c r="A778" s="167" t="s">
        <v>406</v>
      </c>
      <c r="B778" s="151" t="s">
        <v>476</v>
      </c>
      <c r="C778" s="167" t="s">
        <v>12</v>
      </c>
      <c r="D778" s="167" t="s">
        <v>411</v>
      </c>
      <c r="E778" s="260" t="s">
        <v>477</v>
      </c>
      <c r="F778" s="260"/>
      <c r="G778" s="152" t="s">
        <v>409</v>
      </c>
      <c r="H778" s="153">
        <v>0.43840000000000001</v>
      </c>
      <c r="I778" s="154">
        <v>17.09</v>
      </c>
      <c r="J778" s="154">
        <v>7.49</v>
      </c>
    </row>
    <row r="779" spans="1:10" ht="37.5" x14ac:dyDescent="0.35">
      <c r="A779" s="167" t="s">
        <v>406</v>
      </c>
      <c r="B779" s="151" t="s">
        <v>545</v>
      </c>
      <c r="C779" s="167" t="s">
        <v>12</v>
      </c>
      <c r="D779" s="167" t="s">
        <v>481</v>
      </c>
      <c r="E779" s="260" t="s">
        <v>477</v>
      </c>
      <c r="F779" s="260"/>
      <c r="G779" s="152" t="s">
        <v>409</v>
      </c>
      <c r="H779" s="153">
        <v>0.77910000000000001</v>
      </c>
      <c r="I779" s="154">
        <v>20.7</v>
      </c>
      <c r="J779" s="154">
        <v>16.12</v>
      </c>
    </row>
    <row r="780" spans="1:10" ht="25" x14ac:dyDescent="0.35">
      <c r="A780" s="169" t="s">
        <v>412</v>
      </c>
      <c r="B780" s="155" t="s">
        <v>730</v>
      </c>
      <c r="C780" s="169" t="s">
        <v>12</v>
      </c>
      <c r="D780" s="169" t="s">
        <v>731</v>
      </c>
      <c r="E780" s="261" t="s">
        <v>415</v>
      </c>
      <c r="F780" s="261"/>
      <c r="G780" s="156" t="s">
        <v>16</v>
      </c>
      <c r="H780" s="157">
        <v>1</v>
      </c>
      <c r="I780" s="158">
        <v>11.12</v>
      </c>
      <c r="J780" s="158">
        <v>11.12</v>
      </c>
    </row>
    <row r="781" spans="1:10" ht="25" x14ac:dyDescent="0.35">
      <c r="A781" s="169" t="s">
        <v>412</v>
      </c>
      <c r="B781" s="155" t="s">
        <v>728</v>
      </c>
      <c r="C781" s="169" t="s">
        <v>12</v>
      </c>
      <c r="D781" s="169" t="s">
        <v>729</v>
      </c>
      <c r="E781" s="261" t="s">
        <v>415</v>
      </c>
      <c r="F781" s="261"/>
      <c r="G781" s="156" t="s">
        <v>16</v>
      </c>
      <c r="H781" s="157">
        <v>1</v>
      </c>
      <c r="I781" s="158">
        <v>373.84</v>
      </c>
      <c r="J781" s="158">
        <v>373.84</v>
      </c>
    </row>
    <row r="782" spans="1:10" ht="37.5" x14ac:dyDescent="0.35">
      <c r="A782" s="169" t="s">
        <v>412</v>
      </c>
      <c r="B782" s="155" t="s">
        <v>732</v>
      </c>
      <c r="C782" s="169" t="s">
        <v>12</v>
      </c>
      <c r="D782" s="169" t="s">
        <v>733</v>
      </c>
      <c r="E782" s="261" t="s">
        <v>415</v>
      </c>
      <c r="F782" s="261"/>
      <c r="G782" s="156" t="s">
        <v>16</v>
      </c>
      <c r="H782" s="157">
        <v>2</v>
      </c>
      <c r="I782" s="158">
        <v>24.41</v>
      </c>
      <c r="J782" s="158">
        <v>48.82</v>
      </c>
    </row>
    <row r="783" spans="1:10" x14ac:dyDescent="0.35">
      <c r="A783" s="169" t="s">
        <v>412</v>
      </c>
      <c r="B783" s="155" t="s">
        <v>726</v>
      </c>
      <c r="C783" s="169" t="s">
        <v>12</v>
      </c>
      <c r="D783" s="169" t="s">
        <v>727</v>
      </c>
      <c r="E783" s="261" t="s">
        <v>415</v>
      </c>
      <c r="F783" s="261"/>
      <c r="G783" s="156" t="s">
        <v>421</v>
      </c>
      <c r="H783" s="157">
        <v>8.8099999999999998E-2</v>
      </c>
      <c r="I783" s="158">
        <v>102.64</v>
      </c>
      <c r="J783" s="158">
        <v>9.0399999999999991</v>
      </c>
    </row>
    <row r="784" spans="1:10" ht="25" x14ac:dyDescent="0.35">
      <c r="A784" s="168"/>
      <c r="B784" s="168"/>
      <c r="C784" s="168"/>
      <c r="D784" s="168"/>
      <c r="E784" s="168" t="s">
        <v>422</v>
      </c>
      <c r="F784" s="159">
        <v>16.27</v>
      </c>
      <c r="G784" s="168" t="s">
        <v>423</v>
      </c>
      <c r="H784" s="159">
        <v>0</v>
      </c>
      <c r="I784" s="168" t="s">
        <v>424</v>
      </c>
      <c r="J784" s="159">
        <v>16.27</v>
      </c>
    </row>
    <row r="785" spans="1:10" ht="25" customHeight="1" thickBot="1" x14ac:dyDescent="0.4">
      <c r="A785" s="168"/>
      <c r="B785" s="168"/>
      <c r="C785" s="168"/>
      <c r="D785" s="168"/>
      <c r="E785" s="168" t="s">
        <v>425</v>
      </c>
      <c r="F785" s="159">
        <v>134.41999999999999</v>
      </c>
      <c r="G785" s="168"/>
      <c r="H785" s="271" t="s">
        <v>426</v>
      </c>
      <c r="I785" s="271"/>
      <c r="J785" s="159">
        <v>600.85</v>
      </c>
    </row>
    <row r="786" spans="1:10" ht="15" thickTop="1" x14ac:dyDescent="0.35">
      <c r="A786" s="160"/>
      <c r="B786" s="160"/>
      <c r="C786" s="160"/>
      <c r="D786" s="160"/>
      <c r="E786" s="160"/>
      <c r="F786" s="160"/>
      <c r="G786" s="160"/>
      <c r="H786" s="160"/>
      <c r="I786" s="160"/>
      <c r="J786" s="160"/>
    </row>
    <row r="787" spans="1:10" ht="37.5" customHeight="1" x14ac:dyDescent="0.35">
      <c r="A787" s="165" t="s">
        <v>1828</v>
      </c>
      <c r="B787" s="173" t="s">
        <v>1</v>
      </c>
      <c r="C787" s="165" t="s">
        <v>2</v>
      </c>
      <c r="D787" s="165" t="s">
        <v>3</v>
      </c>
      <c r="E787" s="270" t="s">
        <v>403</v>
      </c>
      <c r="F787" s="270"/>
      <c r="G787" s="174" t="s">
        <v>4</v>
      </c>
      <c r="H787" s="173" t="s">
        <v>5</v>
      </c>
      <c r="I787" s="173" t="s">
        <v>6</v>
      </c>
      <c r="J787" s="173" t="s">
        <v>7</v>
      </c>
    </row>
    <row r="788" spans="1:10" ht="25" x14ac:dyDescent="0.35">
      <c r="A788" s="166" t="s">
        <v>404</v>
      </c>
      <c r="B788" s="142" t="s">
        <v>141</v>
      </c>
      <c r="C788" s="166" t="s">
        <v>12</v>
      </c>
      <c r="D788" s="166" t="s">
        <v>142</v>
      </c>
      <c r="E788" s="267" t="s">
        <v>544</v>
      </c>
      <c r="F788" s="267"/>
      <c r="G788" s="143" t="s">
        <v>16</v>
      </c>
      <c r="H788" s="150">
        <v>1</v>
      </c>
      <c r="I788" s="144">
        <v>38.99</v>
      </c>
      <c r="J788" s="144">
        <v>38.99</v>
      </c>
    </row>
    <row r="789" spans="1:10" ht="37.5" x14ac:dyDescent="0.35">
      <c r="A789" s="167" t="s">
        <v>406</v>
      </c>
      <c r="B789" s="151" t="s">
        <v>476</v>
      </c>
      <c r="C789" s="167" t="s">
        <v>12</v>
      </c>
      <c r="D789" s="167" t="s">
        <v>411</v>
      </c>
      <c r="E789" s="260" t="s">
        <v>477</v>
      </c>
      <c r="F789" s="260"/>
      <c r="G789" s="152" t="s">
        <v>409</v>
      </c>
      <c r="H789" s="153">
        <v>4.8399999999999999E-2</v>
      </c>
      <c r="I789" s="154">
        <v>17.09</v>
      </c>
      <c r="J789" s="154">
        <v>0.82</v>
      </c>
    </row>
    <row r="790" spans="1:10" ht="37.5" x14ac:dyDescent="0.35">
      <c r="A790" s="167" t="s">
        <v>406</v>
      </c>
      <c r="B790" s="151" t="s">
        <v>545</v>
      </c>
      <c r="C790" s="167" t="s">
        <v>12</v>
      </c>
      <c r="D790" s="167" t="s">
        <v>481</v>
      </c>
      <c r="E790" s="260" t="s">
        <v>477</v>
      </c>
      <c r="F790" s="260"/>
      <c r="G790" s="152" t="s">
        <v>409</v>
      </c>
      <c r="H790" s="153">
        <v>0.15359999999999999</v>
      </c>
      <c r="I790" s="154">
        <v>20.7</v>
      </c>
      <c r="J790" s="154">
        <v>3.17</v>
      </c>
    </row>
    <row r="791" spans="1:10" x14ac:dyDescent="0.35">
      <c r="A791" s="169" t="s">
        <v>412</v>
      </c>
      <c r="B791" s="155" t="s">
        <v>734</v>
      </c>
      <c r="C791" s="169" t="s">
        <v>12</v>
      </c>
      <c r="D791" s="169" t="s">
        <v>735</v>
      </c>
      <c r="E791" s="261" t="s">
        <v>415</v>
      </c>
      <c r="F791" s="261"/>
      <c r="G791" s="156" t="s">
        <v>16</v>
      </c>
      <c r="H791" s="157">
        <v>1</v>
      </c>
      <c r="I791" s="158">
        <v>35</v>
      </c>
      <c r="J791" s="158">
        <v>35</v>
      </c>
    </row>
    <row r="792" spans="1:10" ht="25" x14ac:dyDescent="0.35">
      <c r="A792" s="168"/>
      <c r="B792" s="168"/>
      <c r="C792" s="168"/>
      <c r="D792" s="168"/>
      <c r="E792" s="168" t="s">
        <v>422</v>
      </c>
      <c r="F792" s="159">
        <v>2.79</v>
      </c>
      <c r="G792" s="168" t="s">
        <v>423</v>
      </c>
      <c r="H792" s="159">
        <v>0</v>
      </c>
      <c r="I792" s="168" t="s">
        <v>424</v>
      </c>
      <c r="J792" s="159">
        <v>2.79</v>
      </c>
    </row>
    <row r="793" spans="1:10" ht="25.5" thickBot="1" x14ac:dyDescent="0.4">
      <c r="A793" s="168"/>
      <c r="B793" s="168"/>
      <c r="C793" s="168"/>
      <c r="D793" s="168"/>
      <c r="E793" s="168" t="s">
        <v>425</v>
      </c>
      <c r="F793" s="159">
        <v>11.23</v>
      </c>
      <c r="G793" s="168"/>
      <c r="H793" s="271" t="s">
        <v>426</v>
      </c>
      <c r="I793" s="271"/>
      <c r="J793" s="159">
        <v>50.22</v>
      </c>
    </row>
    <row r="794" spans="1:10" ht="37.5" customHeight="1" thickTop="1" x14ac:dyDescent="0.35">
      <c r="A794" s="160"/>
      <c r="B794" s="160"/>
      <c r="C794" s="160"/>
      <c r="D794" s="160"/>
      <c r="E794" s="160"/>
      <c r="F794" s="160"/>
      <c r="G794" s="160"/>
      <c r="H794" s="160"/>
      <c r="I794" s="160"/>
      <c r="J794" s="160"/>
    </row>
    <row r="795" spans="1:10" ht="28" x14ac:dyDescent="0.35">
      <c r="A795" s="165" t="s">
        <v>1829</v>
      </c>
      <c r="B795" s="173" t="s">
        <v>1</v>
      </c>
      <c r="C795" s="165" t="s">
        <v>2</v>
      </c>
      <c r="D795" s="165" t="s">
        <v>3</v>
      </c>
      <c r="E795" s="270" t="s">
        <v>403</v>
      </c>
      <c r="F795" s="270"/>
      <c r="G795" s="174" t="s">
        <v>4</v>
      </c>
      <c r="H795" s="173" t="s">
        <v>5</v>
      </c>
      <c r="I795" s="173" t="s">
        <v>6</v>
      </c>
      <c r="J795" s="173" t="s">
        <v>7</v>
      </c>
    </row>
    <row r="796" spans="1:10" ht="25" x14ac:dyDescent="0.35">
      <c r="A796" s="166" t="s">
        <v>404</v>
      </c>
      <c r="B796" s="142" t="s">
        <v>447</v>
      </c>
      <c r="C796" s="166" t="s">
        <v>17</v>
      </c>
      <c r="D796" s="166" t="s">
        <v>448</v>
      </c>
      <c r="E796" s="267" t="s">
        <v>405</v>
      </c>
      <c r="F796" s="267"/>
      <c r="G796" s="143" t="s">
        <v>16</v>
      </c>
      <c r="H796" s="150">
        <v>1</v>
      </c>
      <c r="I796" s="144">
        <v>48.74</v>
      </c>
      <c r="J796" s="144">
        <v>48.74</v>
      </c>
    </row>
    <row r="797" spans="1:10" ht="37.5" x14ac:dyDescent="0.35">
      <c r="A797" s="167" t="s">
        <v>406</v>
      </c>
      <c r="B797" s="151" t="s">
        <v>670</v>
      </c>
      <c r="C797" s="167" t="s">
        <v>17</v>
      </c>
      <c r="D797" s="167" t="s">
        <v>547</v>
      </c>
      <c r="E797" s="260" t="s">
        <v>405</v>
      </c>
      <c r="F797" s="260"/>
      <c r="G797" s="152" t="s">
        <v>409</v>
      </c>
      <c r="H797" s="153">
        <v>0.5</v>
      </c>
      <c r="I797" s="154">
        <v>17.510000000000002</v>
      </c>
      <c r="J797" s="154">
        <v>8.75</v>
      </c>
    </row>
    <row r="798" spans="1:10" ht="37.5" x14ac:dyDescent="0.35">
      <c r="A798" s="167" t="s">
        <v>406</v>
      </c>
      <c r="B798" s="151" t="s">
        <v>480</v>
      </c>
      <c r="C798" s="167" t="s">
        <v>17</v>
      </c>
      <c r="D798" s="167" t="s">
        <v>481</v>
      </c>
      <c r="E798" s="260" t="s">
        <v>405</v>
      </c>
      <c r="F798" s="260"/>
      <c r="G798" s="152" t="s">
        <v>409</v>
      </c>
      <c r="H798" s="153">
        <v>0.5</v>
      </c>
      <c r="I798" s="154">
        <v>21.97</v>
      </c>
      <c r="J798" s="154">
        <v>10.98</v>
      </c>
    </row>
    <row r="799" spans="1:10" x14ac:dyDescent="0.35">
      <c r="A799" s="169" t="s">
        <v>412</v>
      </c>
      <c r="B799" s="155" t="s">
        <v>685</v>
      </c>
      <c r="C799" s="169" t="s">
        <v>17</v>
      </c>
      <c r="D799" s="169" t="s">
        <v>686</v>
      </c>
      <c r="E799" s="261" t="s">
        <v>415</v>
      </c>
      <c r="F799" s="261"/>
      <c r="G799" s="156" t="s">
        <v>43</v>
      </c>
      <c r="H799" s="157">
        <v>0.28000000000000003</v>
      </c>
      <c r="I799" s="158">
        <v>0.4</v>
      </c>
      <c r="J799" s="158">
        <v>0.11</v>
      </c>
    </row>
    <row r="800" spans="1:10" x14ac:dyDescent="0.35">
      <c r="A800" s="169" t="s">
        <v>412</v>
      </c>
      <c r="B800" s="155" t="s">
        <v>1445</v>
      </c>
      <c r="C800" s="169" t="s">
        <v>17</v>
      </c>
      <c r="D800" s="169" t="s">
        <v>448</v>
      </c>
      <c r="E800" s="261" t="s">
        <v>415</v>
      </c>
      <c r="F800" s="261"/>
      <c r="G800" s="156" t="s">
        <v>16</v>
      </c>
      <c r="H800" s="157">
        <v>1</v>
      </c>
      <c r="I800" s="158">
        <v>28.9</v>
      </c>
      <c r="J800" s="158">
        <v>28.9</v>
      </c>
    </row>
    <row r="801" spans="1:10" ht="25" x14ac:dyDescent="0.35">
      <c r="A801" s="168"/>
      <c r="B801" s="168"/>
      <c r="C801" s="168"/>
      <c r="D801" s="168"/>
      <c r="E801" s="168" t="s">
        <v>422</v>
      </c>
      <c r="F801" s="159">
        <v>13.87</v>
      </c>
      <c r="G801" s="168" t="s">
        <v>423</v>
      </c>
      <c r="H801" s="159">
        <v>0</v>
      </c>
      <c r="I801" s="168" t="s">
        <v>424</v>
      </c>
      <c r="J801" s="159">
        <v>13.870000000000001</v>
      </c>
    </row>
    <row r="802" spans="1:10" ht="25.5" thickBot="1" x14ac:dyDescent="0.4">
      <c r="A802" s="168"/>
      <c r="B802" s="168"/>
      <c r="C802" s="168"/>
      <c r="D802" s="168"/>
      <c r="E802" s="168" t="s">
        <v>425</v>
      </c>
      <c r="F802" s="159">
        <v>14.04</v>
      </c>
      <c r="G802" s="168"/>
      <c r="H802" s="271" t="s">
        <v>426</v>
      </c>
      <c r="I802" s="271"/>
      <c r="J802" s="159">
        <v>62.78</v>
      </c>
    </row>
    <row r="803" spans="1:10" ht="15" thickTop="1" x14ac:dyDescent="0.35">
      <c r="A803" s="160"/>
      <c r="B803" s="160"/>
      <c r="C803" s="160"/>
      <c r="D803" s="160"/>
      <c r="E803" s="160"/>
      <c r="F803" s="160"/>
      <c r="G803" s="160"/>
      <c r="H803" s="160"/>
      <c r="I803" s="160"/>
      <c r="J803" s="160"/>
    </row>
    <row r="804" spans="1:10" ht="28" x14ac:dyDescent="0.35">
      <c r="A804" s="165" t="s">
        <v>1830</v>
      </c>
      <c r="B804" s="173" t="s">
        <v>1</v>
      </c>
      <c r="C804" s="165" t="s">
        <v>2</v>
      </c>
      <c r="D804" s="165" t="s">
        <v>3</v>
      </c>
      <c r="E804" s="270" t="s">
        <v>403</v>
      </c>
      <c r="F804" s="270"/>
      <c r="G804" s="174" t="s">
        <v>4</v>
      </c>
      <c r="H804" s="173" t="s">
        <v>5</v>
      </c>
      <c r="I804" s="173" t="s">
        <v>6</v>
      </c>
      <c r="J804" s="173" t="s">
        <v>7</v>
      </c>
    </row>
    <row r="805" spans="1:10" ht="37.5" customHeight="1" x14ac:dyDescent="0.35">
      <c r="A805" s="166" t="s">
        <v>404</v>
      </c>
      <c r="B805" s="142" t="s">
        <v>143</v>
      </c>
      <c r="C805" s="166" t="s">
        <v>17</v>
      </c>
      <c r="D805" s="166" t="s">
        <v>144</v>
      </c>
      <c r="E805" s="267" t="s">
        <v>405</v>
      </c>
      <c r="F805" s="267"/>
      <c r="G805" s="143" t="s">
        <v>16</v>
      </c>
      <c r="H805" s="150">
        <v>1</v>
      </c>
      <c r="I805" s="144">
        <v>195.89</v>
      </c>
      <c r="J805" s="144">
        <v>195.89</v>
      </c>
    </row>
    <row r="806" spans="1:10" ht="37.5" x14ac:dyDescent="0.35">
      <c r="A806" s="167" t="s">
        <v>406</v>
      </c>
      <c r="B806" s="151" t="s">
        <v>714</v>
      </c>
      <c r="C806" s="167" t="s">
        <v>17</v>
      </c>
      <c r="D806" s="167" t="s">
        <v>715</v>
      </c>
      <c r="E806" s="260" t="s">
        <v>405</v>
      </c>
      <c r="F806" s="260"/>
      <c r="G806" s="152" t="s">
        <v>409</v>
      </c>
      <c r="H806" s="153">
        <v>0.2</v>
      </c>
      <c r="I806" s="154">
        <v>18.079999999999998</v>
      </c>
      <c r="J806" s="154">
        <v>3.61</v>
      </c>
    </row>
    <row r="807" spans="1:10" ht="37.5" x14ac:dyDescent="0.35">
      <c r="A807" s="167" t="s">
        <v>406</v>
      </c>
      <c r="B807" s="151" t="s">
        <v>494</v>
      </c>
      <c r="C807" s="167" t="s">
        <v>17</v>
      </c>
      <c r="D807" s="167" t="s">
        <v>495</v>
      </c>
      <c r="E807" s="260" t="s">
        <v>405</v>
      </c>
      <c r="F807" s="260"/>
      <c r="G807" s="152" t="s">
        <v>409</v>
      </c>
      <c r="H807" s="153">
        <v>0.8</v>
      </c>
      <c r="I807" s="154">
        <v>22.54</v>
      </c>
      <c r="J807" s="154">
        <v>18.03</v>
      </c>
    </row>
    <row r="808" spans="1:10" x14ac:dyDescent="0.35">
      <c r="A808" s="169" t="s">
        <v>412</v>
      </c>
      <c r="B808" s="155" t="s">
        <v>743</v>
      </c>
      <c r="C808" s="169" t="s">
        <v>17</v>
      </c>
      <c r="D808" s="169" t="s">
        <v>144</v>
      </c>
      <c r="E808" s="261" t="s">
        <v>415</v>
      </c>
      <c r="F808" s="261"/>
      <c r="G808" s="156" t="s">
        <v>31</v>
      </c>
      <c r="H808" s="157">
        <v>0.24</v>
      </c>
      <c r="I808" s="158">
        <v>656.9</v>
      </c>
      <c r="J808" s="158">
        <v>157.65</v>
      </c>
    </row>
    <row r="809" spans="1:10" x14ac:dyDescent="0.35">
      <c r="A809" s="169" t="s">
        <v>412</v>
      </c>
      <c r="B809" s="155" t="s">
        <v>741</v>
      </c>
      <c r="C809" s="169" t="s">
        <v>17</v>
      </c>
      <c r="D809" s="169" t="s">
        <v>742</v>
      </c>
      <c r="E809" s="261" t="s">
        <v>415</v>
      </c>
      <c r="F809" s="261"/>
      <c r="G809" s="156" t="s">
        <v>16</v>
      </c>
      <c r="H809" s="157">
        <v>4</v>
      </c>
      <c r="I809" s="158">
        <v>4.1500000000000004</v>
      </c>
      <c r="J809" s="158">
        <v>16.600000000000001</v>
      </c>
    </row>
    <row r="810" spans="1:10" ht="25" x14ac:dyDescent="0.35">
      <c r="A810" s="168"/>
      <c r="B810" s="168"/>
      <c r="C810" s="168"/>
      <c r="D810" s="168"/>
      <c r="E810" s="168" t="s">
        <v>422</v>
      </c>
      <c r="F810" s="159">
        <v>15.2</v>
      </c>
      <c r="G810" s="168" t="s">
        <v>423</v>
      </c>
      <c r="H810" s="159">
        <v>0</v>
      </c>
      <c r="I810" s="168" t="s">
        <v>424</v>
      </c>
      <c r="J810" s="159">
        <v>15.2</v>
      </c>
    </row>
    <row r="811" spans="1:10" ht="25.5" thickBot="1" x14ac:dyDescent="0.4">
      <c r="A811" s="168"/>
      <c r="B811" s="168"/>
      <c r="C811" s="168"/>
      <c r="D811" s="168"/>
      <c r="E811" s="168" t="s">
        <v>425</v>
      </c>
      <c r="F811" s="159">
        <v>56.45</v>
      </c>
      <c r="G811" s="168"/>
      <c r="H811" s="271" t="s">
        <v>426</v>
      </c>
      <c r="I811" s="271"/>
      <c r="J811" s="159">
        <v>252.34</v>
      </c>
    </row>
    <row r="812" spans="1:10" ht="15" thickTop="1" x14ac:dyDescent="0.35">
      <c r="A812" s="160"/>
      <c r="B812" s="160"/>
      <c r="C812" s="160"/>
      <c r="D812" s="160"/>
      <c r="E812" s="160"/>
      <c r="F812" s="160"/>
      <c r="G812" s="160"/>
      <c r="H812" s="160"/>
      <c r="I812" s="160"/>
      <c r="J812" s="160"/>
    </row>
    <row r="813" spans="1:10" ht="28" x14ac:dyDescent="0.35">
      <c r="A813" s="165" t="s">
        <v>1831</v>
      </c>
      <c r="B813" s="173" t="s">
        <v>1</v>
      </c>
      <c r="C813" s="165" t="s">
        <v>2</v>
      </c>
      <c r="D813" s="165" t="s">
        <v>3</v>
      </c>
      <c r="E813" s="270" t="s">
        <v>403</v>
      </c>
      <c r="F813" s="270"/>
      <c r="G813" s="174" t="s">
        <v>4</v>
      </c>
      <c r="H813" s="173" t="s">
        <v>5</v>
      </c>
      <c r="I813" s="173" t="s">
        <v>6</v>
      </c>
      <c r="J813" s="173" t="s">
        <v>7</v>
      </c>
    </row>
    <row r="814" spans="1:10" ht="37.5" x14ac:dyDescent="0.35">
      <c r="A814" s="166" t="s">
        <v>404</v>
      </c>
      <c r="B814" s="142" t="s">
        <v>1738</v>
      </c>
      <c r="C814" s="166" t="s">
        <v>58</v>
      </c>
      <c r="D814" s="166" t="s">
        <v>1739</v>
      </c>
      <c r="E814" s="267" t="s">
        <v>738</v>
      </c>
      <c r="F814" s="267"/>
      <c r="G814" s="143" t="s">
        <v>30</v>
      </c>
      <c r="H814" s="150">
        <v>1</v>
      </c>
      <c r="I814" s="144">
        <v>1814.99</v>
      </c>
      <c r="J814" s="144">
        <v>1814.99</v>
      </c>
    </row>
    <row r="815" spans="1:10" ht="25" customHeight="1" x14ac:dyDescent="0.35">
      <c r="A815" s="167" t="s">
        <v>406</v>
      </c>
      <c r="B815" s="151" t="s">
        <v>483</v>
      </c>
      <c r="C815" s="167" t="s">
        <v>58</v>
      </c>
      <c r="D815" s="167" t="s">
        <v>484</v>
      </c>
      <c r="E815" s="260" t="s">
        <v>485</v>
      </c>
      <c r="F815" s="260"/>
      <c r="G815" s="152" t="s">
        <v>486</v>
      </c>
      <c r="H815" s="153">
        <v>4</v>
      </c>
      <c r="I815" s="154">
        <v>3.59</v>
      </c>
      <c r="J815" s="154">
        <v>14.36</v>
      </c>
    </row>
    <row r="816" spans="1:10" ht="37.5" x14ac:dyDescent="0.35">
      <c r="A816" s="167" t="s">
        <v>406</v>
      </c>
      <c r="B816" s="151" t="s">
        <v>656</v>
      </c>
      <c r="C816" s="167" t="s">
        <v>58</v>
      </c>
      <c r="D816" s="167" t="s">
        <v>657</v>
      </c>
      <c r="E816" s="260" t="s">
        <v>485</v>
      </c>
      <c r="F816" s="260"/>
      <c r="G816" s="152" t="s">
        <v>486</v>
      </c>
      <c r="H816" s="153">
        <v>4</v>
      </c>
      <c r="I816" s="154">
        <v>3.64</v>
      </c>
      <c r="J816" s="154">
        <v>14.56</v>
      </c>
    </row>
    <row r="817" spans="1:10" ht="37.5" x14ac:dyDescent="0.35">
      <c r="A817" s="167" t="s">
        <v>406</v>
      </c>
      <c r="B817" s="151" t="s">
        <v>487</v>
      </c>
      <c r="C817" s="167" t="s">
        <v>58</v>
      </c>
      <c r="D817" s="167" t="s">
        <v>488</v>
      </c>
      <c r="E817" s="260" t="s">
        <v>485</v>
      </c>
      <c r="F817" s="260"/>
      <c r="G817" s="152" t="s">
        <v>486</v>
      </c>
      <c r="H817" s="153">
        <v>4</v>
      </c>
      <c r="I817" s="154">
        <v>3.75</v>
      </c>
      <c r="J817" s="154">
        <v>15</v>
      </c>
    </row>
    <row r="818" spans="1:10" x14ac:dyDescent="0.35">
      <c r="A818" s="169" t="s">
        <v>412</v>
      </c>
      <c r="B818" s="155" t="s">
        <v>2138</v>
      </c>
      <c r="C818" s="169" t="s">
        <v>58</v>
      </c>
      <c r="D818" s="169" t="s">
        <v>2139</v>
      </c>
      <c r="E818" s="261">
        <v>0</v>
      </c>
      <c r="F818" s="261"/>
      <c r="G818" s="156" t="s">
        <v>30</v>
      </c>
      <c r="H818" s="157">
        <v>3</v>
      </c>
      <c r="I818" s="158">
        <v>74.42</v>
      </c>
      <c r="J818" s="158">
        <v>223.26</v>
      </c>
    </row>
    <row r="819" spans="1:10" x14ac:dyDescent="0.35">
      <c r="A819" s="169" t="s">
        <v>412</v>
      </c>
      <c r="B819" s="155" t="s">
        <v>746</v>
      </c>
      <c r="C819" s="169" t="s">
        <v>58</v>
      </c>
      <c r="D819" s="169" t="s">
        <v>747</v>
      </c>
      <c r="E819" s="261">
        <v>0</v>
      </c>
      <c r="F819" s="261"/>
      <c r="G819" s="156" t="s">
        <v>31</v>
      </c>
      <c r="H819" s="157">
        <v>1.32</v>
      </c>
      <c r="I819" s="158">
        <v>398.49</v>
      </c>
      <c r="J819" s="158">
        <v>526</v>
      </c>
    </row>
    <row r="820" spans="1:10" ht="25" x14ac:dyDescent="0.35">
      <c r="A820" s="169" t="s">
        <v>412</v>
      </c>
      <c r="B820" s="155" t="s">
        <v>748</v>
      </c>
      <c r="C820" s="169" t="s">
        <v>58</v>
      </c>
      <c r="D820" s="169" t="s">
        <v>749</v>
      </c>
      <c r="E820" s="261">
        <v>0</v>
      </c>
      <c r="F820" s="261"/>
      <c r="G820" s="156" t="s">
        <v>116</v>
      </c>
      <c r="H820" s="157">
        <v>2.2000000000000002</v>
      </c>
      <c r="I820" s="158">
        <v>49.49</v>
      </c>
      <c r="J820" s="158">
        <v>108.87</v>
      </c>
    </row>
    <row r="821" spans="1:10" ht="25" x14ac:dyDescent="0.35">
      <c r="A821" s="169" t="s">
        <v>412</v>
      </c>
      <c r="B821" s="155" t="s">
        <v>750</v>
      </c>
      <c r="C821" s="169" t="s">
        <v>58</v>
      </c>
      <c r="D821" s="169" t="s">
        <v>751</v>
      </c>
      <c r="E821" s="261">
        <v>0</v>
      </c>
      <c r="F821" s="261"/>
      <c r="G821" s="156" t="s">
        <v>566</v>
      </c>
      <c r="H821" s="157">
        <v>1.2</v>
      </c>
      <c r="I821" s="158">
        <v>19.61</v>
      </c>
      <c r="J821" s="158">
        <v>23.53</v>
      </c>
    </row>
    <row r="822" spans="1:10" ht="25" x14ac:dyDescent="0.35">
      <c r="A822" s="169" t="s">
        <v>412</v>
      </c>
      <c r="B822" s="155" t="s">
        <v>752</v>
      </c>
      <c r="C822" s="169" t="s">
        <v>58</v>
      </c>
      <c r="D822" s="169" t="s">
        <v>753</v>
      </c>
      <c r="E822" s="261">
        <v>0</v>
      </c>
      <c r="F822" s="261"/>
      <c r="G822" s="156" t="s">
        <v>116</v>
      </c>
      <c r="H822" s="157">
        <v>3.4</v>
      </c>
      <c r="I822" s="158">
        <v>30.18</v>
      </c>
      <c r="J822" s="158">
        <v>102.61</v>
      </c>
    </row>
    <row r="823" spans="1:10" x14ac:dyDescent="0.35">
      <c r="A823" s="169" t="s">
        <v>412</v>
      </c>
      <c r="B823" s="155" t="s">
        <v>754</v>
      </c>
      <c r="C823" s="169" t="s">
        <v>58</v>
      </c>
      <c r="D823" s="169" t="s">
        <v>755</v>
      </c>
      <c r="E823" s="261">
        <v>0</v>
      </c>
      <c r="F823" s="261"/>
      <c r="G823" s="156" t="s">
        <v>30</v>
      </c>
      <c r="H823" s="157">
        <v>3</v>
      </c>
      <c r="I823" s="158">
        <v>106.61</v>
      </c>
      <c r="J823" s="158">
        <v>319.83</v>
      </c>
    </row>
    <row r="824" spans="1:10" ht="25" x14ac:dyDescent="0.35">
      <c r="A824" s="169" t="s">
        <v>412</v>
      </c>
      <c r="B824" s="155" t="s">
        <v>2140</v>
      </c>
      <c r="C824" s="169" t="s">
        <v>58</v>
      </c>
      <c r="D824" s="169" t="s">
        <v>2141</v>
      </c>
      <c r="E824" s="261">
        <v>0</v>
      </c>
      <c r="F824" s="261"/>
      <c r="G824" s="156" t="s">
        <v>30</v>
      </c>
      <c r="H824" s="157">
        <v>3</v>
      </c>
      <c r="I824" s="158">
        <v>15.99</v>
      </c>
      <c r="J824" s="158">
        <v>47.97</v>
      </c>
    </row>
    <row r="825" spans="1:10" ht="25" x14ac:dyDescent="0.35">
      <c r="A825" s="169" t="s">
        <v>412</v>
      </c>
      <c r="B825" s="155" t="s">
        <v>2142</v>
      </c>
      <c r="C825" s="169" t="s">
        <v>12</v>
      </c>
      <c r="D825" s="169" t="s">
        <v>2143</v>
      </c>
      <c r="E825" s="261" t="s">
        <v>415</v>
      </c>
      <c r="F825" s="261"/>
      <c r="G825" s="156" t="s">
        <v>16</v>
      </c>
      <c r="H825" s="157">
        <v>3</v>
      </c>
      <c r="I825" s="158">
        <v>6.05</v>
      </c>
      <c r="J825" s="158">
        <v>18.149999999999999</v>
      </c>
    </row>
    <row r="826" spans="1:10" x14ac:dyDescent="0.35">
      <c r="A826" s="169" t="s">
        <v>412</v>
      </c>
      <c r="B826" s="155" t="s">
        <v>660</v>
      </c>
      <c r="C826" s="169" t="s">
        <v>12</v>
      </c>
      <c r="D826" s="169" t="s">
        <v>661</v>
      </c>
      <c r="E826" s="261" t="s">
        <v>491</v>
      </c>
      <c r="F826" s="261"/>
      <c r="G826" s="156" t="s">
        <v>409</v>
      </c>
      <c r="H826" s="157">
        <v>4</v>
      </c>
      <c r="I826" s="158">
        <v>14.62</v>
      </c>
      <c r="J826" s="158">
        <v>58.48</v>
      </c>
    </row>
    <row r="827" spans="1:10" x14ac:dyDescent="0.35">
      <c r="A827" s="169" t="s">
        <v>412</v>
      </c>
      <c r="B827" s="155" t="s">
        <v>489</v>
      </c>
      <c r="C827" s="169" t="s">
        <v>12</v>
      </c>
      <c r="D827" s="169" t="s">
        <v>490</v>
      </c>
      <c r="E827" s="261" t="s">
        <v>491</v>
      </c>
      <c r="F827" s="261"/>
      <c r="G827" s="156" t="s">
        <v>409</v>
      </c>
      <c r="H827" s="157">
        <v>4</v>
      </c>
      <c r="I827" s="158">
        <v>14.62</v>
      </c>
      <c r="J827" s="158">
        <v>58.48</v>
      </c>
    </row>
    <row r="828" spans="1:10" ht="25" x14ac:dyDescent="0.35">
      <c r="A828" s="169" t="s">
        <v>412</v>
      </c>
      <c r="B828" s="155" t="s">
        <v>2144</v>
      </c>
      <c r="C828" s="169" t="s">
        <v>12</v>
      </c>
      <c r="D828" s="169" t="s">
        <v>2145</v>
      </c>
      <c r="E828" s="261" t="s">
        <v>415</v>
      </c>
      <c r="F828" s="261"/>
      <c r="G828" s="156" t="s">
        <v>16</v>
      </c>
      <c r="H828" s="157">
        <v>3</v>
      </c>
      <c r="I828" s="158">
        <v>20.23</v>
      </c>
      <c r="J828" s="158">
        <v>60.69</v>
      </c>
    </row>
    <row r="829" spans="1:10" x14ac:dyDescent="0.35">
      <c r="A829" s="169" t="s">
        <v>412</v>
      </c>
      <c r="B829" s="155" t="s">
        <v>492</v>
      </c>
      <c r="C829" s="169" t="s">
        <v>12</v>
      </c>
      <c r="D829" s="169" t="s">
        <v>493</v>
      </c>
      <c r="E829" s="261" t="s">
        <v>491</v>
      </c>
      <c r="F829" s="261"/>
      <c r="G829" s="156" t="s">
        <v>409</v>
      </c>
      <c r="H829" s="157">
        <v>4</v>
      </c>
      <c r="I829" s="158">
        <v>10.59</v>
      </c>
      <c r="J829" s="158">
        <v>42.36</v>
      </c>
    </row>
    <row r="830" spans="1:10" ht="37.5" x14ac:dyDescent="0.35">
      <c r="A830" s="169" t="s">
        <v>412</v>
      </c>
      <c r="B830" s="155" t="s">
        <v>736</v>
      </c>
      <c r="C830" s="169" t="s">
        <v>12</v>
      </c>
      <c r="D830" s="169" t="s">
        <v>737</v>
      </c>
      <c r="E830" s="261" t="s">
        <v>415</v>
      </c>
      <c r="F830" s="261"/>
      <c r="G830" s="156" t="s">
        <v>16</v>
      </c>
      <c r="H830" s="157">
        <v>3</v>
      </c>
      <c r="I830" s="158">
        <v>54.4</v>
      </c>
      <c r="J830" s="158">
        <v>163.19999999999999</v>
      </c>
    </row>
    <row r="831" spans="1:10" ht="25" x14ac:dyDescent="0.35">
      <c r="A831" s="169" t="s">
        <v>412</v>
      </c>
      <c r="B831" s="155" t="s">
        <v>2146</v>
      </c>
      <c r="C831" s="169" t="s">
        <v>12</v>
      </c>
      <c r="D831" s="169" t="s">
        <v>2147</v>
      </c>
      <c r="E831" s="261" t="s">
        <v>415</v>
      </c>
      <c r="F831" s="261"/>
      <c r="G831" s="156" t="s">
        <v>16</v>
      </c>
      <c r="H831" s="157">
        <v>3</v>
      </c>
      <c r="I831" s="158">
        <v>5.88</v>
      </c>
      <c r="J831" s="158">
        <v>17.64</v>
      </c>
    </row>
    <row r="832" spans="1:10" ht="25" x14ac:dyDescent="0.35">
      <c r="A832" s="168"/>
      <c r="B832" s="168"/>
      <c r="C832" s="168"/>
      <c r="D832" s="168"/>
      <c r="E832" s="168" t="s">
        <v>422</v>
      </c>
      <c r="F832" s="159">
        <v>159.32</v>
      </c>
      <c r="G832" s="168" t="s">
        <v>423</v>
      </c>
      <c r="H832" s="159">
        <v>0</v>
      </c>
      <c r="I832" s="168" t="s">
        <v>424</v>
      </c>
      <c r="J832" s="159">
        <v>159.32</v>
      </c>
    </row>
    <row r="833" spans="1:10" ht="25.5" thickBot="1" x14ac:dyDescent="0.4">
      <c r="A833" s="168"/>
      <c r="B833" s="168"/>
      <c r="C833" s="168"/>
      <c r="D833" s="168"/>
      <c r="E833" s="168" t="s">
        <v>425</v>
      </c>
      <c r="F833" s="159">
        <v>523.08000000000004</v>
      </c>
      <c r="G833" s="168"/>
      <c r="H833" s="271" t="s">
        <v>426</v>
      </c>
      <c r="I833" s="271"/>
      <c r="J833" s="159">
        <v>2338.0700000000002</v>
      </c>
    </row>
    <row r="834" spans="1:10" ht="15" thickTop="1" x14ac:dyDescent="0.35">
      <c r="A834" s="160"/>
      <c r="B834" s="160"/>
      <c r="C834" s="160"/>
      <c r="D834" s="160"/>
      <c r="E834" s="160"/>
      <c r="F834" s="160"/>
      <c r="G834" s="160"/>
      <c r="H834" s="160"/>
      <c r="I834" s="160"/>
      <c r="J834" s="160"/>
    </row>
    <row r="835" spans="1:10" ht="42" x14ac:dyDescent="0.35">
      <c r="A835" s="165" t="s">
        <v>2012</v>
      </c>
      <c r="B835" s="173" t="s">
        <v>1</v>
      </c>
      <c r="C835" s="165" t="s">
        <v>2</v>
      </c>
      <c r="D835" s="165" t="s">
        <v>3</v>
      </c>
      <c r="E835" s="270" t="s">
        <v>403</v>
      </c>
      <c r="F835" s="270"/>
      <c r="G835" s="174" t="s">
        <v>4</v>
      </c>
      <c r="H835" s="173" t="s">
        <v>5</v>
      </c>
      <c r="I835" s="173" t="s">
        <v>6</v>
      </c>
      <c r="J835" s="173" t="s">
        <v>7</v>
      </c>
    </row>
    <row r="836" spans="1:10" ht="25" x14ac:dyDescent="0.35">
      <c r="A836" s="166" t="s">
        <v>404</v>
      </c>
      <c r="B836" s="142" t="s">
        <v>2013</v>
      </c>
      <c r="C836" s="166" t="s">
        <v>17</v>
      </c>
      <c r="D836" s="166" t="s">
        <v>1774</v>
      </c>
      <c r="E836" s="267" t="s">
        <v>405</v>
      </c>
      <c r="F836" s="267"/>
      <c r="G836" s="143" t="s">
        <v>43</v>
      </c>
      <c r="H836" s="150">
        <v>1</v>
      </c>
      <c r="I836" s="144">
        <v>280.67</v>
      </c>
      <c r="J836" s="144">
        <v>280.67</v>
      </c>
    </row>
    <row r="837" spans="1:10" ht="37.5" x14ac:dyDescent="0.35">
      <c r="A837" s="167" t="s">
        <v>406</v>
      </c>
      <c r="B837" s="151" t="s">
        <v>861</v>
      </c>
      <c r="C837" s="167" t="s">
        <v>17</v>
      </c>
      <c r="D837" s="167" t="s">
        <v>862</v>
      </c>
      <c r="E837" s="260" t="s">
        <v>405</v>
      </c>
      <c r="F837" s="260"/>
      <c r="G837" s="152" t="s">
        <v>36</v>
      </c>
      <c r="H837" s="153">
        <v>8.0000000000000002E-3</v>
      </c>
      <c r="I837" s="154">
        <v>563.38</v>
      </c>
      <c r="J837" s="154">
        <v>4.5</v>
      </c>
    </row>
    <row r="838" spans="1:10" ht="37.5" x14ac:dyDescent="0.35">
      <c r="A838" s="167" t="s">
        <v>406</v>
      </c>
      <c r="B838" s="151" t="s">
        <v>714</v>
      </c>
      <c r="C838" s="167" t="s">
        <v>17</v>
      </c>
      <c r="D838" s="167" t="s">
        <v>715</v>
      </c>
      <c r="E838" s="260" t="s">
        <v>405</v>
      </c>
      <c r="F838" s="260"/>
      <c r="G838" s="152" t="s">
        <v>409</v>
      </c>
      <c r="H838" s="153">
        <v>0.2</v>
      </c>
      <c r="I838" s="154">
        <v>18.079999999999998</v>
      </c>
      <c r="J838" s="154">
        <v>3.61</v>
      </c>
    </row>
    <row r="839" spans="1:10" ht="37.5" x14ac:dyDescent="0.35">
      <c r="A839" s="167" t="s">
        <v>406</v>
      </c>
      <c r="B839" s="151" t="s">
        <v>494</v>
      </c>
      <c r="C839" s="167" t="s">
        <v>17</v>
      </c>
      <c r="D839" s="167" t="s">
        <v>495</v>
      </c>
      <c r="E839" s="260" t="s">
        <v>405</v>
      </c>
      <c r="F839" s="260"/>
      <c r="G839" s="152" t="s">
        <v>409</v>
      </c>
      <c r="H839" s="153">
        <v>0.2</v>
      </c>
      <c r="I839" s="154">
        <v>22.54</v>
      </c>
      <c r="J839" s="154">
        <v>4.5</v>
      </c>
    </row>
    <row r="840" spans="1:10" x14ac:dyDescent="0.35">
      <c r="A840" s="169" t="s">
        <v>412</v>
      </c>
      <c r="B840" s="155" t="s">
        <v>2148</v>
      </c>
      <c r="C840" s="169" t="s">
        <v>17</v>
      </c>
      <c r="D840" s="169" t="s">
        <v>2149</v>
      </c>
      <c r="E840" s="261" t="s">
        <v>415</v>
      </c>
      <c r="F840" s="261"/>
      <c r="G840" s="156" t="s">
        <v>43</v>
      </c>
      <c r="H840" s="157">
        <v>1</v>
      </c>
      <c r="I840" s="158">
        <v>268.06</v>
      </c>
      <c r="J840" s="158">
        <v>268.06</v>
      </c>
    </row>
    <row r="841" spans="1:10" ht="37.5" customHeight="1" x14ac:dyDescent="0.35">
      <c r="A841" s="168"/>
      <c r="B841" s="168"/>
      <c r="C841" s="168"/>
      <c r="D841" s="168"/>
      <c r="E841" s="168" t="s">
        <v>422</v>
      </c>
      <c r="F841" s="159">
        <v>6.28</v>
      </c>
      <c r="G841" s="168" t="s">
        <v>423</v>
      </c>
      <c r="H841" s="159">
        <v>0</v>
      </c>
      <c r="I841" s="168" t="s">
        <v>424</v>
      </c>
      <c r="J841" s="159">
        <v>6.28</v>
      </c>
    </row>
    <row r="842" spans="1:10" ht="25.5" thickBot="1" x14ac:dyDescent="0.4">
      <c r="A842" s="168"/>
      <c r="B842" s="168"/>
      <c r="C842" s="168"/>
      <c r="D842" s="168"/>
      <c r="E842" s="168" t="s">
        <v>425</v>
      </c>
      <c r="F842" s="159">
        <v>80.88</v>
      </c>
      <c r="G842" s="168"/>
      <c r="H842" s="271" t="s">
        <v>426</v>
      </c>
      <c r="I842" s="271"/>
      <c r="J842" s="159">
        <v>361.55</v>
      </c>
    </row>
    <row r="843" spans="1:10" ht="15" thickTop="1" x14ac:dyDescent="0.35">
      <c r="A843" s="160"/>
      <c r="B843" s="160"/>
      <c r="C843" s="160"/>
      <c r="D843" s="160"/>
      <c r="E843" s="160"/>
      <c r="F843" s="160"/>
      <c r="G843" s="160"/>
      <c r="H843" s="160"/>
      <c r="I843" s="160"/>
      <c r="J843" s="160"/>
    </row>
    <row r="844" spans="1:10" ht="42" x14ac:dyDescent="0.35">
      <c r="A844" s="165" t="s">
        <v>2014</v>
      </c>
      <c r="B844" s="173" t="s">
        <v>1</v>
      </c>
      <c r="C844" s="165" t="s">
        <v>2</v>
      </c>
      <c r="D844" s="165" t="s">
        <v>3</v>
      </c>
      <c r="E844" s="270" t="s">
        <v>403</v>
      </c>
      <c r="F844" s="270"/>
      <c r="G844" s="174" t="s">
        <v>4</v>
      </c>
      <c r="H844" s="173" t="s">
        <v>5</v>
      </c>
      <c r="I844" s="173" t="s">
        <v>6</v>
      </c>
      <c r="J844" s="173" t="s">
        <v>7</v>
      </c>
    </row>
    <row r="845" spans="1:10" ht="25" x14ac:dyDescent="0.35">
      <c r="A845" s="166" t="s">
        <v>404</v>
      </c>
      <c r="B845" s="142" t="s">
        <v>2015</v>
      </c>
      <c r="C845" s="166" t="s">
        <v>17</v>
      </c>
      <c r="D845" s="166" t="s">
        <v>1903</v>
      </c>
      <c r="E845" s="267" t="s">
        <v>405</v>
      </c>
      <c r="F845" s="267"/>
      <c r="G845" s="143" t="s">
        <v>16</v>
      </c>
      <c r="H845" s="150">
        <v>1</v>
      </c>
      <c r="I845" s="144">
        <v>816.12</v>
      </c>
      <c r="J845" s="144">
        <v>816.12</v>
      </c>
    </row>
    <row r="846" spans="1:10" ht="37.5" x14ac:dyDescent="0.35">
      <c r="A846" s="167" t="s">
        <v>406</v>
      </c>
      <c r="B846" s="151" t="s">
        <v>714</v>
      </c>
      <c r="C846" s="167" t="s">
        <v>17</v>
      </c>
      <c r="D846" s="167" t="s">
        <v>715</v>
      </c>
      <c r="E846" s="260" t="s">
        <v>405</v>
      </c>
      <c r="F846" s="260"/>
      <c r="G846" s="152" t="s">
        <v>409</v>
      </c>
      <c r="H846" s="153">
        <v>1</v>
      </c>
      <c r="I846" s="154">
        <v>18.079999999999998</v>
      </c>
      <c r="J846" s="154">
        <v>18.079999999999998</v>
      </c>
    </row>
    <row r="847" spans="1:10" ht="37.5" x14ac:dyDescent="0.35">
      <c r="A847" s="167" t="s">
        <v>406</v>
      </c>
      <c r="B847" s="151" t="s">
        <v>494</v>
      </c>
      <c r="C847" s="167" t="s">
        <v>17</v>
      </c>
      <c r="D847" s="167" t="s">
        <v>495</v>
      </c>
      <c r="E847" s="260" t="s">
        <v>405</v>
      </c>
      <c r="F847" s="260"/>
      <c r="G847" s="152" t="s">
        <v>409</v>
      </c>
      <c r="H847" s="153">
        <v>1</v>
      </c>
      <c r="I847" s="154">
        <v>22.54</v>
      </c>
      <c r="J847" s="154">
        <v>22.54</v>
      </c>
    </row>
    <row r="848" spans="1:10" x14ac:dyDescent="0.35">
      <c r="A848" s="169" t="s">
        <v>412</v>
      </c>
      <c r="B848" s="155" t="s">
        <v>2150</v>
      </c>
      <c r="C848" s="169" t="s">
        <v>17</v>
      </c>
      <c r="D848" s="169" t="s">
        <v>1903</v>
      </c>
      <c r="E848" s="261" t="s">
        <v>415</v>
      </c>
      <c r="F848" s="261"/>
      <c r="G848" s="156" t="s">
        <v>16</v>
      </c>
      <c r="H848" s="157">
        <v>1</v>
      </c>
      <c r="I848" s="158">
        <v>775.5</v>
      </c>
      <c r="J848" s="158">
        <v>775.5</v>
      </c>
    </row>
    <row r="849" spans="1:10" ht="37.5" customHeight="1" x14ac:dyDescent="0.35">
      <c r="A849" s="168"/>
      <c r="B849" s="168"/>
      <c r="C849" s="168"/>
      <c r="D849" s="168"/>
      <c r="E849" s="168" t="s">
        <v>422</v>
      </c>
      <c r="F849" s="159">
        <v>27.74</v>
      </c>
      <c r="G849" s="168" t="s">
        <v>423</v>
      </c>
      <c r="H849" s="159">
        <v>0</v>
      </c>
      <c r="I849" s="168" t="s">
        <v>424</v>
      </c>
      <c r="J849" s="159">
        <v>27.74</v>
      </c>
    </row>
    <row r="850" spans="1:10" ht="25.5" thickBot="1" x14ac:dyDescent="0.4">
      <c r="A850" s="168"/>
      <c r="B850" s="168"/>
      <c r="C850" s="168"/>
      <c r="D850" s="168"/>
      <c r="E850" s="168" t="s">
        <v>425</v>
      </c>
      <c r="F850" s="159">
        <v>235.2</v>
      </c>
      <c r="G850" s="168"/>
      <c r="H850" s="271" t="s">
        <v>426</v>
      </c>
      <c r="I850" s="271"/>
      <c r="J850" s="159">
        <v>1051.32</v>
      </c>
    </row>
    <row r="851" spans="1:10" ht="15" thickTop="1" x14ac:dyDescent="0.35">
      <c r="A851" s="160"/>
      <c r="B851" s="160"/>
      <c r="C851" s="160"/>
      <c r="D851" s="160"/>
      <c r="E851" s="160"/>
      <c r="F851" s="160"/>
      <c r="G851" s="160"/>
      <c r="H851" s="160"/>
      <c r="I851" s="160"/>
      <c r="J851" s="160"/>
    </row>
    <row r="852" spans="1:10" ht="42" x14ac:dyDescent="0.35">
      <c r="A852" s="165" t="s">
        <v>2016</v>
      </c>
      <c r="B852" s="173" t="s">
        <v>1</v>
      </c>
      <c r="C852" s="165" t="s">
        <v>2</v>
      </c>
      <c r="D852" s="165" t="s">
        <v>3</v>
      </c>
      <c r="E852" s="270" t="s">
        <v>403</v>
      </c>
      <c r="F852" s="270"/>
      <c r="G852" s="174" t="s">
        <v>4</v>
      </c>
      <c r="H852" s="173" t="s">
        <v>5</v>
      </c>
      <c r="I852" s="173" t="s">
        <v>6</v>
      </c>
      <c r="J852" s="173" t="s">
        <v>7</v>
      </c>
    </row>
    <row r="853" spans="1:10" ht="25" x14ac:dyDescent="0.35">
      <c r="A853" s="166" t="s">
        <v>404</v>
      </c>
      <c r="B853" s="142" t="s">
        <v>1716</v>
      </c>
      <c r="C853" s="166" t="s">
        <v>58</v>
      </c>
      <c r="D853" s="166" t="s">
        <v>1717</v>
      </c>
      <c r="E853" s="267" t="s">
        <v>738</v>
      </c>
      <c r="F853" s="267"/>
      <c r="G853" s="143" t="s">
        <v>30</v>
      </c>
      <c r="H853" s="150">
        <v>1</v>
      </c>
      <c r="I853" s="144">
        <v>779.28</v>
      </c>
      <c r="J853" s="144">
        <v>779.28</v>
      </c>
    </row>
    <row r="854" spans="1:10" ht="37.5" x14ac:dyDescent="0.35">
      <c r="A854" s="167" t="s">
        <v>406</v>
      </c>
      <c r="B854" s="151" t="s">
        <v>656</v>
      </c>
      <c r="C854" s="167" t="s">
        <v>58</v>
      </c>
      <c r="D854" s="167" t="s">
        <v>657</v>
      </c>
      <c r="E854" s="260" t="s">
        <v>485</v>
      </c>
      <c r="F854" s="260"/>
      <c r="G854" s="152" t="s">
        <v>486</v>
      </c>
      <c r="H854" s="153">
        <v>3</v>
      </c>
      <c r="I854" s="154">
        <v>3.64</v>
      </c>
      <c r="J854" s="154">
        <v>10.92</v>
      </c>
    </row>
    <row r="855" spans="1:10" x14ac:dyDescent="0.35">
      <c r="A855" s="169" t="s">
        <v>412</v>
      </c>
      <c r="B855" s="155" t="s">
        <v>739</v>
      </c>
      <c r="C855" s="169" t="s">
        <v>58</v>
      </c>
      <c r="D855" s="169" t="s">
        <v>740</v>
      </c>
      <c r="E855" s="261">
        <v>0</v>
      </c>
      <c r="F855" s="261"/>
      <c r="G855" s="156" t="s">
        <v>116</v>
      </c>
      <c r="H855" s="157">
        <v>0.75</v>
      </c>
      <c r="I855" s="158">
        <v>0.22</v>
      </c>
      <c r="J855" s="158">
        <v>0.16</v>
      </c>
    </row>
    <row r="856" spans="1:10" ht="25" x14ac:dyDescent="0.35">
      <c r="A856" s="169" t="s">
        <v>412</v>
      </c>
      <c r="B856" s="155" t="s">
        <v>2151</v>
      </c>
      <c r="C856" s="169" t="s">
        <v>58</v>
      </c>
      <c r="D856" s="169" t="s">
        <v>2152</v>
      </c>
      <c r="E856" s="261">
        <v>0</v>
      </c>
      <c r="F856" s="261"/>
      <c r="G856" s="156" t="s">
        <v>2153</v>
      </c>
      <c r="H856" s="157">
        <v>1</v>
      </c>
      <c r="I856" s="158">
        <v>81.900000000000006</v>
      </c>
      <c r="J856" s="158">
        <v>81.900000000000006</v>
      </c>
    </row>
    <row r="857" spans="1:10" ht="25" x14ac:dyDescent="0.35">
      <c r="A857" s="169" t="s">
        <v>412</v>
      </c>
      <c r="B857" s="155" t="s">
        <v>2154</v>
      </c>
      <c r="C857" s="169" t="s">
        <v>58</v>
      </c>
      <c r="D857" s="169" t="s">
        <v>2155</v>
      </c>
      <c r="E857" s="261">
        <v>0</v>
      </c>
      <c r="F857" s="261"/>
      <c r="G857" s="156" t="s">
        <v>30</v>
      </c>
      <c r="H857" s="157">
        <v>1</v>
      </c>
      <c r="I857" s="158">
        <v>8.7799999999999994</v>
      </c>
      <c r="J857" s="158">
        <v>8.7799999999999994</v>
      </c>
    </row>
    <row r="858" spans="1:10" x14ac:dyDescent="0.35">
      <c r="A858" s="169" t="s">
        <v>412</v>
      </c>
      <c r="B858" s="155" t="s">
        <v>660</v>
      </c>
      <c r="C858" s="169" t="s">
        <v>12</v>
      </c>
      <c r="D858" s="169" t="s">
        <v>661</v>
      </c>
      <c r="E858" s="261" t="s">
        <v>491</v>
      </c>
      <c r="F858" s="261"/>
      <c r="G858" s="156" t="s">
        <v>409</v>
      </c>
      <c r="H858" s="157">
        <v>3</v>
      </c>
      <c r="I858" s="158">
        <v>14.62</v>
      </c>
      <c r="J858" s="158">
        <v>43.86</v>
      </c>
    </row>
    <row r="859" spans="1:10" ht="25" customHeight="1" x14ac:dyDescent="0.35">
      <c r="A859" s="169" t="s">
        <v>412</v>
      </c>
      <c r="B859" s="155" t="s">
        <v>2156</v>
      </c>
      <c r="C859" s="169" t="s">
        <v>12</v>
      </c>
      <c r="D859" s="169" t="s">
        <v>2157</v>
      </c>
      <c r="E859" s="261" t="s">
        <v>415</v>
      </c>
      <c r="F859" s="261"/>
      <c r="G859" s="156" t="s">
        <v>16</v>
      </c>
      <c r="H859" s="157">
        <v>1</v>
      </c>
      <c r="I859" s="158">
        <v>578.66999999999996</v>
      </c>
      <c r="J859" s="158">
        <v>578.66999999999996</v>
      </c>
    </row>
    <row r="860" spans="1:10" ht="37.5" x14ac:dyDescent="0.35">
      <c r="A860" s="169" t="s">
        <v>412</v>
      </c>
      <c r="B860" s="155" t="s">
        <v>2158</v>
      </c>
      <c r="C860" s="169" t="s">
        <v>12</v>
      </c>
      <c r="D860" s="169" t="s">
        <v>2159</v>
      </c>
      <c r="E860" s="261" t="s">
        <v>415</v>
      </c>
      <c r="F860" s="261"/>
      <c r="G860" s="156" t="s">
        <v>16</v>
      </c>
      <c r="H860" s="157">
        <v>1</v>
      </c>
      <c r="I860" s="158">
        <v>54.99</v>
      </c>
      <c r="J860" s="158">
        <v>54.99</v>
      </c>
    </row>
    <row r="861" spans="1:10" ht="25" x14ac:dyDescent="0.35">
      <c r="A861" s="168"/>
      <c r="B861" s="168"/>
      <c r="C861" s="168"/>
      <c r="D861" s="168"/>
      <c r="E861" s="168" t="s">
        <v>422</v>
      </c>
      <c r="F861" s="159">
        <v>43.86</v>
      </c>
      <c r="G861" s="168" t="s">
        <v>423</v>
      </c>
      <c r="H861" s="159">
        <v>0</v>
      </c>
      <c r="I861" s="168" t="s">
        <v>424</v>
      </c>
      <c r="J861" s="159">
        <v>43.86</v>
      </c>
    </row>
    <row r="862" spans="1:10" ht="25.5" thickBot="1" x14ac:dyDescent="0.4">
      <c r="A862" s="168"/>
      <c r="B862" s="168"/>
      <c r="C862" s="168"/>
      <c r="D862" s="168"/>
      <c r="E862" s="168" t="s">
        <v>425</v>
      </c>
      <c r="F862" s="159">
        <v>224.58</v>
      </c>
      <c r="G862" s="168"/>
      <c r="H862" s="271" t="s">
        <v>426</v>
      </c>
      <c r="I862" s="271"/>
      <c r="J862" s="159">
        <v>1003.86</v>
      </c>
    </row>
    <row r="863" spans="1:10" ht="15" thickTop="1" x14ac:dyDescent="0.35">
      <c r="A863" s="160"/>
      <c r="B863" s="160"/>
      <c r="C863" s="160"/>
      <c r="D863" s="160"/>
      <c r="E863" s="160"/>
      <c r="F863" s="160"/>
      <c r="G863" s="160"/>
      <c r="H863" s="160"/>
      <c r="I863" s="160"/>
      <c r="J863" s="160"/>
    </row>
    <row r="864" spans="1:10" x14ac:dyDescent="0.35">
      <c r="A864" s="165" t="s">
        <v>1737</v>
      </c>
      <c r="B864" s="173" t="s">
        <v>1</v>
      </c>
      <c r="C864" s="165" t="s">
        <v>2</v>
      </c>
      <c r="D864" s="165" t="s">
        <v>3</v>
      </c>
      <c r="E864" s="270" t="s">
        <v>403</v>
      </c>
      <c r="F864" s="270"/>
      <c r="G864" s="174" t="s">
        <v>4</v>
      </c>
      <c r="H864" s="173" t="s">
        <v>5</v>
      </c>
      <c r="I864" s="173" t="s">
        <v>6</v>
      </c>
      <c r="J864" s="173" t="s">
        <v>7</v>
      </c>
    </row>
    <row r="865" spans="1:10" ht="62.5" x14ac:dyDescent="0.35">
      <c r="A865" s="166" t="s">
        <v>404</v>
      </c>
      <c r="B865" s="142" t="s">
        <v>2017</v>
      </c>
      <c r="C865" s="166" t="s">
        <v>12</v>
      </c>
      <c r="D865" s="166" t="s">
        <v>1905</v>
      </c>
      <c r="E865" s="267" t="s">
        <v>764</v>
      </c>
      <c r="F865" s="267"/>
      <c r="G865" s="143" t="s">
        <v>16</v>
      </c>
      <c r="H865" s="150">
        <v>1</v>
      </c>
      <c r="I865" s="144">
        <v>803.82</v>
      </c>
      <c r="J865" s="144">
        <v>803.82</v>
      </c>
    </row>
    <row r="866" spans="1:10" ht="37.5" x14ac:dyDescent="0.35">
      <c r="A866" s="167" t="s">
        <v>406</v>
      </c>
      <c r="B866" s="151" t="s">
        <v>2160</v>
      </c>
      <c r="C866" s="167" t="s">
        <v>12</v>
      </c>
      <c r="D866" s="167" t="s">
        <v>2161</v>
      </c>
      <c r="E866" s="260" t="s">
        <v>764</v>
      </c>
      <c r="F866" s="260"/>
      <c r="G866" s="152" t="s">
        <v>43</v>
      </c>
      <c r="H866" s="153">
        <v>10</v>
      </c>
      <c r="I866" s="154">
        <v>6.75</v>
      </c>
      <c r="J866" s="154">
        <v>67.5</v>
      </c>
    </row>
    <row r="867" spans="1:10" ht="37.5" x14ac:dyDescent="0.35">
      <c r="A867" s="167" t="s">
        <v>406</v>
      </c>
      <c r="B867" s="151" t="s">
        <v>2162</v>
      </c>
      <c r="C867" s="167" t="s">
        <v>12</v>
      </c>
      <c r="D867" s="167" t="s">
        <v>2163</v>
      </c>
      <c r="E867" s="260" t="s">
        <v>764</v>
      </c>
      <c r="F867" s="260"/>
      <c r="G867" s="152" t="s">
        <v>16</v>
      </c>
      <c r="H867" s="153">
        <v>1</v>
      </c>
      <c r="I867" s="154">
        <v>270.70999999999998</v>
      </c>
      <c r="J867" s="154">
        <v>270.70999999999998</v>
      </c>
    </row>
    <row r="868" spans="1:10" ht="37.5" x14ac:dyDescent="0.35">
      <c r="A868" s="167" t="s">
        <v>406</v>
      </c>
      <c r="B868" s="151" t="s">
        <v>2164</v>
      </c>
      <c r="C868" s="167" t="s">
        <v>12</v>
      </c>
      <c r="D868" s="167" t="s">
        <v>2165</v>
      </c>
      <c r="E868" s="260" t="s">
        <v>764</v>
      </c>
      <c r="F868" s="260"/>
      <c r="G868" s="152" t="s">
        <v>16</v>
      </c>
      <c r="H868" s="153">
        <v>1</v>
      </c>
      <c r="I868" s="154">
        <v>310.94</v>
      </c>
      <c r="J868" s="154">
        <v>310.94</v>
      </c>
    </row>
    <row r="869" spans="1:10" ht="50" x14ac:dyDescent="0.35">
      <c r="A869" s="167" t="s">
        <v>406</v>
      </c>
      <c r="B869" s="151" t="s">
        <v>2166</v>
      </c>
      <c r="C869" s="167" t="s">
        <v>12</v>
      </c>
      <c r="D869" s="167" t="s">
        <v>2167</v>
      </c>
      <c r="E869" s="260" t="s">
        <v>764</v>
      </c>
      <c r="F869" s="260"/>
      <c r="G869" s="152" t="s">
        <v>16</v>
      </c>
      <c r="H869" s="153">
        <v>1</v>
      </c>
      <c r="I869" s="154">
        <v>154.66999999999999</v>
      </c>
      <c r="J869" s="154">
        <v>154.66999999999999</v>
      </c>
    </row>
    <row r="870" spans="1:10" ht="25" customHeight="1" x14ac:dyDescent="0.35">
      <c r="A870" s="168"/>
      <c r="B870" s="168"/>
      <c r="C870" s="168"/>
      <c r="D870" s="168"/>
      <c r="E870" s="168" t="s">
        <v>422</v>
      </c>
      <c r="F870" s="159">
        <v>155.21</v>
      </c>
      <c r="G870" s="168" t="s">
        <v>423</v>
      </c>
      <c r="H870" s="159">
        <v>0</v>
      </c>
      <c r="I870" s="168" t="s">
        <v>424</v>
      </c>
      <c r="J870" s="159">
        <v>155.21</v>
      </c>
    </row>
    <row r="871" spans="1:10" ht="25.5" thickBot="1" x14ac:dyDescent="0.4">
      <c r="A871" s="168"/>
      <c r="B871" s="168"/>
      <c r="C871" s="168"/>
      <c r="D871" s="168"/>
      <c r="E871" s="168" t="s">
        <v>425</v>
      </c>
      <c r="F871" s="159">
        <v>231.66</v>
      </c>
      <c r="G871" s="168"/>
      <c r="H871" s="271" t="s">
        <v>426</v>
      </c>
      <c r="I871" s="271"/>
      <c r="J871" s="159">
        <v>1035.48</v>
      </c>
    </row>
    <row r="872" spans="1:10" ht="15" thickTop="1" x14ac:dyDescent="0.35">
      <c r="A872" s="160"/>
      <c r="B872" s="160"/>
      <c r="C872" s="160"/>
      <c r="D872" s="160"/>
      <c r="E872" s="160"/>
      <c r="F872" s="160"/>
      <c r="G872" s="160"/>
      <c r="H872" s="160"/>
      <c r="I872" s="160"/>
      <c r="J872" s="160"/>
    </row>
    <row r="873" spans="1:10" x14ac:dyDescent="0.35">
      <c r="A873" s="165" t="s">
        <v>2018</v>
      </c>
      <c r="B873" s="173" t="s">
        <v>1</v>
      </c>
      <c r="C873" s="165" t="s">
        <v>2</v>
      </c>
      <c r="D873" s="165" t="s">
        <v>3</v>
      </c>
      <c r="E873" s="270" t="s">
        <v>403</v>
      </c>
      <c r="F873" s="270"/>
      <c r="G873" s="174" t="s">
        <v>4</v>
      </c>
      <c r="H873" s="173" t="s">
        <v>5</v>
      </c>
      <c r="I873" s="173" t="s">
        <v>6</v>
      </c>
      <c r="J873" s="173" t="s">
        <v>7</v>
      </c>
    </row>
    <row r="874" spans="1:10" ht="62.5" x14ac:dyDescent="0.35">
      <c r="A874" s="166" t="s">
        <v>404</v>
      </c>
      <c r="B874" s="142" t="s">
        <v>1772</v>
      </c>
      <c r="C874" s="166" t="s">
        <v>12</v>
      </c>
      <c r="D874" s="166" t="s">
        <v>1773</v>
      </c>
      <c r="E874" s="267" t="s">
        <v>764</v>
      </c>
      <c r="F874" s="267"/>
      <c r="G874" s="143" t="s">
        <v>16</v>
      </c>
      <c r="H874" s="150">
        <v>1</v>
      </c>
      <c r="I874" s="144">
        <v>867.66</v>
      </c>
      <c r="J874" s="144">
        <v>867.66</v>
      </c>
    </row>
    <row r="875" spans="1:10" ht="37.5" x14ac:dyDescent="0.35">
      <c r="A875" s="167" t="s">
        <v>406</v>
      </c>
      <c r="B875" s="151" t="s">
        <v>2162</v>
      </c>
      <c r="C875" s="167" t="s">
        <v>12</v>
      </c>
      <c r="D875" s="167" t="s">
        <v>2163</v>
      </c>
      <c r="E875" s="260" t="s">
        <v>764</v>
      </c>
      <c r="F875" s="260"/>
      <c r="G875" s="152" t="s">
        <v>16</v>
      </c>
      <c r="H875" s="153">
        <v>1</v>
      </c>
      <c r="I875" s="154">
        <v>270.70999999999998</v>
      </c>
      <c r="J875" s="154">
        <v>270.70999999999998</v>
      </c>
    </row>
    <row r="876" spans="1:10" ht="50" x14ac:dyDescent="0.35">
      <c r="A876" s="167" t="s">
        <v>406</v>
      </c>
      <c r="B876" s="151" t="s">
        <v>2166</v>
      </c>
      <c r="C876" s="167" t="s">
        <v>12</v>
      </c>
      <c r="D876" s="167" t="s">
        <v>2167</v>
      </c>
      <c r="E876" s="260" t="s">
        <v>764</v>
      </c>
      <c r="F876" s="260"/>
      <c r="G876" s="152" t="s">
        <v>16</v>
      </c>
      <c r="H876" s="153">
        <v>1</v>
      </c>
      <c r="I876" s="154">
        <v>154.66999999999999</v>
      </c>
      <c r="J876" s="154">
        <v>154.66999999999999</v>
      </c>
    </row>
    <row r="877" spans="1:10" ht="37.5" x14ac:dyDescent="0.35">
      <c r="A877" s="167" t="s">
        <v>406</v>
      </c>
      <c r="B877" s="151" t="s">
        <v>2168</v>
      </c>
      <c r="C877" s="167" t="s">
        <v>12</v>
      </c>
      <c r="D877" s="167" t="s">
        <v>2169</v>
      </c>
      <c r="E877" s="260" t="s">
        <v>764</v>
      </c>
      <c r="F877" s="260"/>
      <c r="G877" s="152" t="s">
        <v>16</v>
      </c>
      <c r="H877" s="153">
        <v>1</v>
      </c>
      <c r="I877" s="154">
        <v>373.43</v>
      </c>
      <c r="J877" s="154">
        <v>373.43</v>
      </c>
    </row>
    <row r="878" spans="1:10" ht="37.5" customHeight="1" x14ac:dyDescent="0.35">
      <c r="A878" s="167" t="s">
        <v>406</v>
      </c>
      <c r="B878" s="151" t="s">
        <v>2160</v>
      </c>
      <c r="C878" s="167" t="s">
        <v>12</v>
      </c>
      <c r="D878" s="167" t="s">
        <v>2161</v>
      </c>
      <c r="E878" s="260" t="s">
        <v>764</v>
      </c>
      <c r="F878" s="260"/>
      <c r="G878" s="152" t="s">
        <v>43</v>
      </c>
      <c r="H878" s="153">
        <v>10.199999999999999</v>
      </c>
      <c r="I878" s="154">
        <v>6.75</v>
      </c>
      <c r="J878" s="154">
        <v>68.849999999999994</v>
      </c>
    </row>
    <row r="879" spans="1:10" ht="25" x14ac:dyDescent="0.35">
      <c r="A879" s="168"/>
      <c r="B879" s="168"/>
      <c r="C879" s="168"/>
      <c r="D879" s="168"/>
      <c r="E879" s="168" t="s">
        <v>422</v>
      </c>
      <c r="F879" s="159">
        <v>158.01</v>
      </c>
      <c r="G879" s="168" t="s">
        <v>423</v>
      </c>
      <c r="H879" s="159">
        <v>0</v>
      </c>
      <c r="I879" s="168" t="s">
        <v>424</v>
      </c>
      <c r="J879" s="159">
        <v>158.01000000000002</v>
      </c>
    </row>
    <row r="880" spans="1:10" ht="25.5" thickBot="1" x14ac:dyDescent="0.4">
      <c r="A880" s="168"/>
      <c r="B880" s="168"/>
      <c r="C880" s="168"/>
      <c r="D880" s="168"/>
      <c r="E880" s="168" t="s">
        <v>425</v>
      </c>
      <c r="F880" s="159">
        <v>250.05</v>
      </c>
      <c r="G880" s="168"/>
      <c r="H880" s="271" t="s">
        <v>426</v>
      </c>
      <c r="I880" s="271"/>
      <c r="J880" s="159">
        <v>1117.71</v>
      </c>
    </row>
    <row r="881" spans="1:10" ht="15" thickTop="1" x14ac:dyDescent="0.35">
      <c r="A881" s="160"/>
      <c r="B881" s="160"/>
      <c r="C881" s="160"/>
      <c r="D881" s="160"/>
      <c r="E881" s="160"/>
      <c r="F881" s="160"/>
      <c r="G881" s="160"/>
      <c r="H881" s="160"/>
      <c r="I881" s="160"/>
      <c r="J881" s="160"/>
    </row>
    <row r="882" spans="1:10" x14ac:dyDescent="0.35">
      <c r="A882" s="165" t="s">
        <v>2019</v>
      </c>
      <c r="B882" s="173" t="s">
        <v>1</v>
      </c>
      <c r="C882" s="165" t="s">
        <v>2</v>
      </c>
      <c r="D882" s="165" t="s">
        <v>3</v>
      </c>
      <c r="E882" s="270" t="s">
        <v>403</v>
      </c>
      <c r="F882" s="270"/>
      <c r="G882" s="174" t="s">
        <v>4</v>
      </c>
      <c r="H882" s="173" t="s">
        <v>5</v>
      </c>
      <c r="I882" s="173" t="s">
        <v>6</v>
      </c>
      <c r="J882" s="173" t="s">
        <v>7</v>
      </c>
    </row>
    <row r="883" spans="1:10" ht="37.5" x14ac:dyDescent="0.35">
      <c r="A883" s="166" t="s">
        <v>404</v>
      </c>
      <c r="B883" s="142" t="s">
        <v>237</v>
      </c>
      <c r="C883" s="166" t="s">
        <v>58</v>
      </c>
      <c r="D883" s="166" t="s">
        <v>238</v>
      </c>
      <c r="E883" s="267" t="s">
        <v>777</v>
      </c>
      <c r="F883" s="267"/>
      <c r="G883" s="143" t="s">
        <v>31</v>
      </c>
      <c r="H883" s="150">
        <v>1</v>
      </c>
      <c r="I883" s="144">
        <v>314.5</v>
      </c>
      <c r="J883" s="144">
        <v>314.5</v>
      </c>
    </row>
    <row r="884" spans="1:10" ht="25" customHeight="1" x14ac:dyDescent="0.35">
      <c r="A884" s="167" t="s">
        <v>406</v>
      </c>
      <c r="B884" s="151" t="s">
        <v>778</v>
      </c>
      <c r="C884" s="167" t="s">
        <v>58</v>
      </c>
      <c r="D884" s="167" t="s">
        <v>779</v>
      </c>
      <c r="E884" s="260" t="s">
        <v>482</v>
      </c>
      <c r="F884" s="260"/>
      <c r="G884" s="152" t="s">
        <v>36</v>
      </c>
      <c r="H884" s="153">
        <v>3.0000000000000001E-3</v>
      </c>
      <c r="I884" s="154">
        <v>651.98</v>
      </c>
      <c r="J884" s="154">
        <v>1.95</v>
      </c>
    </row>
    <row r="885" spans="1:10" ht="37.5" x14ac:dyDescent="0.35">
      <c r="A885" s="167" t="s">
        <v>406</v>
      </c>
      <c r="B885" s="151" t="s">
        <v>483</v>
      </c>
      <c r="C885" s="167" t="s">
        <v>58</v>
      </c>
      <c r="D885" s="167" t="s">
        <v>484</v>
      </c>
      <c r="E885" s="260" t="s">
        <v>485</v>
      </c>
      <c r="F885" s="260"/>
      <c r="G885" s="152" t="s">
        <v>486</v>
      </c>
      <c r="H885" s="153">
        <v>1</v>
      </c>
      <c r="I885" s="154">
        <v>3.59</v>
      </c>
      <c r="J885" s="154">
        <v>3.59</v>
      </c>
    </row>
    <row r="886" spans="1:10" ht="37.5" x14ac:dyDescent="0.35">
      <c r="A886" s="167" t="s">
        <v>406</v>
      </c>
      <c r="B886" s="151" t="s">
        <v>487</v>
      </c>
      <c r="C886" s="167" t="s">
        <v>58</v>
      </c>
      <c r="D886" s="167" t="s">
        <v>488</v>
      </c>
      <c r="E886" s="260" t="s">
        <v>485</v>
      </c>
      <c r="F886" s="260"/>
      <c r="G886" s="152" t="s">
        <v>486</v>
      </c>
      <c r="H886" s="153">
        <v>1</v>
      </c>
      <c r="I886" s="154">
        <v>3.75</v>
      </c>
      <c r="J886" s="154">
        <v>3.75</v>
      </c>
    </row>
    <row r="887" spans="1:10" ht="25" customHeight="1" x14ac:dyDescent="0.35">
      <c r="A887" s="169" t="s">
        <v>412</v>
      </c>
      <c r="B887" s="155" t="s">
        <v>780</v>
      </c>
      <c r="C887" s="169" t="s">
        <v>58</v>
      </c>
      <c r="D887" s="169" t="s">
        <v>781</v>
      </c>
      <c r="E887" s="261">
        <v>0</v>
      </c>
      <c r="F887" s="261"/>
      <c r="G887" s="156" t="s">
        <v>31</v>
      </c>
      <c r="H887" s="157">
        <v>1</v>
      </c>
      <c r="I887" s="158">
        <v>280</v>
      </c>
      <c r="J887" s="158">
        <v>280</v>
      </c>
    </row>
    <row r="888" spans="1:10" x14ac:dyDescent="0.35">
      <c r="A888" s="169" t="s">
        <v>412</v>
      </c>
      <c r="B888" s="155" t="s">
        <v>489</v>
      </c>
      <c r="C888" s="169" t="s">
        <v>12</v>
      </c>
      <c r="D888" s="169" t="s">
        <v>490</v>
      </c>
      <c r="E888" s="261" t="s">
        <v>491</v>
      </c>
      <c r="F888" s="261"/>
      <c r="G888" s="156" t="s">
        <v>409</v>
      </c>
      <c r="H888" s="157">
        <v>1</v>
      </c>
      <c r="I888" s="158">
        <v>14.62</v>
      </c>
      <c r="J888" s="158">
        <v>14.62</v>
      </c>
    </row>
    <row r="889" spans="1:10" x14ac:dyDescent="0.35">
      <c r="A889" s="169" t="s">
        <v>412</v>
      </c>
      <c r="B889" s="155" t="s">
        <v>492</v>
      </c>
      <c r="C889" s="169" t="s">
        <v>12</v>
      </c>
      <c r="D889" s="169" t="s">
        <v>493</v>
      </c>
      <c r="E889" s="261" t="s">
        <v>491</v>
      </c>
      <c r="F889" s="261"/>
      <c r="G889" s="156" t="s">
        <v>409</v>
      </c>
      <c r="H889" s="157">
        <v>1</v>
      </c>
      <c r="I889" s="158">
        <v>10.59</v>
      </c>
      <c r="J889" s="158">
        <v>10.59</v>
      </c>
    </row>
    <row r="890" spans="1:10" ht="25" x14ac:dyDescent="0.35">
      <c r="A890" s="168"/>
      <c r="B890" s="168"/>
      <c r="C890" s="168"/>
      <c r="D890" s="168"/>
      <c r="E890" s="168" t="s">
        <v>422</v>
      </c>
      <c r="F890" s="159">
        <v>25.33</v>
      </c>
      <c r="G890" s="168" t="s">
        <v>423</v>
      </c>
      <c r="H890" s="159">
        <v>0</v>
      </c>
      <c r="I890" s="168" t="s">
        <v>424</v>
      </c>
      <c r="J890" s="159">
        <v>25.33</v>
      </c>
    </row>
    <row r="891" spans="1:10" ht="25.5" thickBot="1" x14ac:dyDescent="0.4">
      <c r="A891" s="168"/>
      <c r="B891" s="168"/>
      <c r="C891" s="168"/>
      <c r="D891" s="168"/>
      <c r="E891" s="168" t="s">
        <v>425</v>
      </c>
      <c r="F891" s="159">
        <v>90.63</v>
      </c>
      <c r="G891" s="168"/>
      <c r="H891" s="271" t="s">
        <v>426</v>
      </c>
      <c r="I891" s="271"/>
      <c r="J891" s="159">
        <v>405.13</v>
      </c>
    </row>
    <row r="892" spans="1:10" ht="15" thickTop="1" x14ac:dyDescent="0.35">
      <c r="A892" s="160"/>
      <c r="B892" s="160"/>
      <c r="C892" s="160"/>
      <c r="D892" s="160"/>
      <c r="E892" s="160"/>
      <c r="F892" s="160"/>
      <c r="G892" s="160"/>
      <c r="H892" s="160"/>
      <c r="I892" s="160"/>
      <c r="J892" s="160"/>
    </row>
    <row r="893" spans="1:10" ht="28" x14ac:dyDescent="0.35">
      <c r="A893" s="165" t="s">
        <v>1835</v>
      </c>
      <c r="B893" s="173" t="s">
        <v>1</v>
      </c>
      <c r="C893" s="165" t="s">
        <v>2</v>
      </c>
      <c r="D893" s="165" t="s">
        <v>3</v>
      </c>
      <c r="E893" s="270" t="s">
        <v>403</v>
      </c>
      <c r="F893" s="270"/>
      <c r="G893" s="174" t="s">
        <v>4</v>
      </c>
      <c r="H893" s="173" t="s">
        <v>5</v>
      </c>
      <c r="I893" s="173" t="s">
        <v>6</v>
      </c>
      <c r="J893" s="173" t="s">
        <v>7</v>
      </c>
    </row>
    <row r="894" spans="1:10" ht="25" customHeight="1" x14ac:dyDescent="0.35">
      <c r="A894" s="166" t="s">
        <v>404</v>
      </c>
      <c r="B894" s="142" t="s">
        <v>245</v>
      </c>
      <c r="C894" s="166" t="s">
        <v>12</v>
      </c>
      <c r="D894" s="166" t="s">
        <v>246</v>
      </c>
      <c r="E894" s="267" t="s">
        <v>789</v>
      </c>
      <c r="F894" s="267"/>
      <c r="G894" s="143" t="s">
        <v>31</v>
      </c>
      <c r="H894" s="150">
        <v>1</v>
      </c>
      <c r="I894" s="144">
        <v>69.59</v>
      </c>
      <c r="J894" s="144">
        <v>69.59</v>
      </c>
    </row>
    <row r="895" spans="1:10" ht="37.5" x14ac:dyDescent="0.35">
      <c r="A895" s="167" t="s">
        <v>406</v>
      </c>
      <c r="B895" s="151" t="s">
        <v>476</v>
      </c>
      <c r="C895" s="167" t="s">
        <v>12</v>
      </c>
      <c r="D895" s="167" t="s">
        <v>411</v>
      </c>
      <c r="E895" s="260" t="s">
        <v>477</v>
      </c>
      <c r="F895" s="260"/>
      <c r="G895" s="152" t="s">
        <v>409</v>
      </c>
      <c r="H895" s="153">
        <v>0.37</v>
      </c>
      <c r="I895" s="154">
        <v>17.09</v>
      </c>
      <c r="J895" s="154">
        <v>6.32</v>
      </c>
    </row>
    <row r="896" spans="1:10" ht="37.5" customHeight="1" x14ac:dyDescent="0.35">
      <c r="A896" s="167" t="s">
        <v>406</v>
      </c>
      <c r="B896" s="151" t="s">
        <v>790</v>
      </c>
      <c r="C896" s="167" t="s">
        <v>12</v>
      </c>
      <c r="D896" s="167" t="s">
        <v>791</v>
      </c>
      <c r="E896" s="260" t="s">
        <v>477</v>
      </c>
      <c r="F896" s="260"/>
      <c r="G896" s="152" t="s">
        <v>409</v>
      </c>
      <c r="H896" s="153">
        <v>0.7</v>
      </c>
      <c r="I896" s="154">
        <v>21.23</v>
      </c>
      <c r="J896" s="154">
        <v>14.86</v>
      </c>
    </row>
    <row r="897" spans="1:10" x14ac:dyDescent="0.35">
      <c r="A897" s="169" t="s">
        <v>412</v>
      </c>
      <c r="B897" s="155" t="s">
        <v>792</v>
      </c>
      <c r="C897" s="169" t="s">
        <v>12</v>
      </c>
      <c r="D897" s="169" t="s">
        <v>793</v>
      </c>
      <c r="E897" s="261" t="s">
        <v>415</v>
      </c>
      <c r="F897" s="261"/>
      <c r="G897" s="156" t="s">
        <v>421</v>
      </c>
      <c r="H897" s="157">
        <v>4.8600000000000003</v>
      </c>
      <c r="I897" s="158">
        <v>0.83</v>
      </c>
      <c r="J897" s="158">
        <v>4.03</v>
      </c>
    </row>
    <row r="898" spans="1:10" ht="25" x14ac:dyDescent="0.35">
      <c r="A898" s="169" t="s">
        <v>412</v>
      </c>
      <c r="B898" s="155" t="s">
        <v>794</v>
      </c>
      <c r="C898" s="169" t="s">
        <v>12</v>
      </c>
      <c r="D898" s="169" t="s">
        <v>795</v>
      </c>
      <c r="E898" s="261" t="s">
        <v>415</v>
      </c>
      <c r="F898" s="261"/>
      <c r="G898" s="156" t="s">
        <v>31</v>
      </c>
      <c r="H898" s="157">
        <v>1.06</v>
      </c>
      <c r="I898" s="158">
        <v>39.950000000000003</v>
      </c>
      <c r="J898" s="158">
        <v>42.34</v>
      </c>
    </row>
    <row r="899" spans="1:10" x14ac:dyDescent="0.35">
      <c r="A899" s="169" t="s">
        <v>412</v>
      </c>
      <c r="B899" s="155" t="s">
        <v>796</v>
      </c>
      <c r="C899" s="169" t="s">
        <v>12</v>
      </c>
      <c r="D899" s="169" t="s">
        <v>797</v>
      </c>
      <c r="E899" s="261" t="s">
        <v>415</v>
      </c>
      <c r="F899" s="261"/>
      <c r="G899" s="156" t="s">
        <v>421</v>
      </c>
      <c r="H899" s="157">
        <v>0.42</v>
      </c>
      <c r="I899" s="158">
        <v>4.87</v>
      </c>
      <c r="J899" s="158">
        <v>2.04</v>
      </c>
    </row>
    <row r="900" spans="1:10" ht="25" x14ac:dyDescent="0.35">
      <c r="A900" s="168"/>
      <c r="B900" s="168"/>
      <c r="C900" s="168"/>
      <c r="D900" s="168"/>
      <c r="E900" s="168" t="s">
        <v>422</v>
      </c>
      <c r="F900" s="159">
        <v>14.33</v>
      </c>
      <c r="G900" s="168" t="s">
        <v>423</v>
      </c>
      <c r="H900" s="159">
        <v>0</v>
      </c>
      <c r="I900" s="168" t="s">
        <v>424</v>
      </c>
      <c r="J900" s="159">
        <v>14.33</v>
      </c>
    </row>
    <row r="901" spans="1:10" ht="25.5" thickBot="1" x14ac:dyDescent="0.4">
      <c r="A901" s="168"/>
      <c r="B901" s="168"/>
      <c r="C901" s="168"/>
      <c r="D901" s="168"/>
      <c r="E901" s="168" t="s">
        <v>425</v>
      </c>
      <c r="F901" s="159">
        <v>20.05</v>
      </c>
      <c r="G901" s="168"/>
      <c r="H901" s="271" t="s">
        <v>426</v>
      </c>
      <c r="I901" s="271"/>
      <c r="J901" s="159">
        <v>89.64</v>
      </c>
    </row>
    <row r="902" spans="1:10" ht="15" thickTop="1" x14ac:dyDescent="0.35">
      <c r="A902" s="160"/>
      <c r="B902" s="160"/>
      <c r="C902" s="160"/>
      <c r="D902" s="160"/>
      <c r="E902" s="160"/>
      <c r="F902" s="160"/>
      <c r="G902" s="160"/>
      <c r="H902" s="160"/>
      <c r="I902" s="160"/>
      <c r="J902" s="160"/>
    </row>
    <row r="903" spans="1:10" x14ac:dyDescent="0.35">
      <c r="A903" s="165" t="s">
        <v>2036</v>
      </c>
      <c r="B903" s="173" t="s">
        <v>1</v>
      </c>
      <c r="C903" s="165" t="s">
        <v>2</v>
      </c>
      <c r="D903" s="165" t="s">
        <v>3</v>
      </c>
      <c r="E903" s="270" t="s">
        <v>403</v>
      </c>
      <c r="F903" s="270"/>
      <c r="G903" s="174" t="s">
        <v>4</v>
      </c>
      <c r="H903" s="173" t="s">
        <v>5</v>
      </c>
      <c r="I903" s="173" t="s">
        <v>6</v>
      </c>
      <c r="J903" s="173" t="s">
        <v>7</v>
      </c>
    </row>
    <row r="904" spans="1:10" ht="37.5" customHeight="1" x14ac:dyDescent="0.35">
      <c r="A904" s="166" t="s">
        <v>404</v>
      </c>
      <c r="B904" s="142" t="s">
        <v>2037</v>
      </c>
      <c r="C904" s="166" t="s">
        <v>12</v>
      </c>
      <c r="D904" s="166" t="s">
        <v>1904</v>
      </c>
      <c r="E904" s="267" t="s">
        <v>764</v>
      </c>
      <c r="F904" s="267"/>
      <c r="G904" s="143" t="s">
        <v>31</v>
      </c>
      <c r="H904" s="150">
        <v>1</v>
      </c>
      <c r="I904" s="144">
        <v>771.76</v>
      </c>
      <c r="J904" s="144">
        <v>771.76</v>
      </c>
    </row>
    <row r="905" spans="1:10" ht="25" customHeight="1" x14ac:dyDescent="0.35">
      <c r="A905" s="167" t="s">
        <v>406</v>
      </c>
      <c r="B905" s="151" t="s">
        <v>665</v>
      </c>
      <c r="C905" s="167" t="s">
        <v>12</v>
      </c>
      <c r="D905" s="167" t="s">
        <v>495</v>
      </c>
      <c r="E905" s="260" t="s">
        <v>477</v>
      </c>
      <c r="F905" s="260"/>
      <c r="G905" s="152" t="s">
        <v>409</v>
      </c>
      <c r="H905" s="153">
        <v>2.0990000000000002</v>
      </c>
      <c r="I905" s="154">
        <v>21.31</v>
      </c>
      <c r="J905" s="154">
        <v>44.72</v>
      </c>
    </row>
    <row r="906" spans="1:10" ht="37.5" x14ac:dyDescent="0.35">
      <c r="A906" s="167" t="s">
        <v>406</v>
      </c>
      <c r="B906" s="151" t="s">
        <v>476</v>
      </c>
      <c r="C906" s="167" t="s">
        <v>12</v>
      </c>
      <c r="D906" s="167" t="s">
        <v>411</v>
      </c>
      <c r="E906" s="260" t="s">
        <v>477</v>
      </c>
      <c r="F906" s="260"/>
      <c r="G906" s="152" t="s">
        <v>409</v>
      </c>
      <c r="H906" s="153">
        <v>1.0489999999999999</v>
      </c>
      <c r="I906" s="154">
        <v>17.09</v>
      </c>
      <c r="J906" s="154">
        <v>17.920000000000002</v>
      </c>
    </row>
    <row r="907" spans="1:10" ht="37.5" x14ac:dyDescent="0.35">
      <c r="A907" s="167" t="s">
        <v>406</v>
      </c>
      <c r="B907" s="151" t="s">
        <v>765</v>
      </c>
      <c r="C907" s="167" t="s">
        <v>12</v>
      </c>
      <c r="D907" s="167" t="s">
        <v>766</v>
      </c>
      <c r="E907" s="260" t="s">
        <v>477</v>
      </c>
      <c r="F907" s="260"/>
      <c r="G907" s="152" t="s">
        <v>36</v>
      </c>
      <c r="H907" s="153">
        <v>8.0000000000000002E-3</v>
      </c>
      <c r="I907" s="154">
        <v>774.01</v>
      </c>
      <c r="J907" s="154">
        <v>6.19</v>
      </c>
    </row>
    <row r="908" spans="1:10" ht="37.5" x14ac:dyDescent="0.35">
      <c r="A908" s="169" t="s">
        <v>412</v>
      </c>
      <c r="B908" s="155" t="s">
        <v>2170</v>
      </c>
      <c r="C908" s="169" t="s">
        <v>12</v>
      </c>
      <c r="D908" s="169" t="s">
        <v>2171</v>
      </c>
      <c r="E908" s="261" t="s">
        <v>415</v>
      </c>
      <c r="F908" s="261"/>
      <c r="G908" s="156" t="s">
        <v>16</v>
      </c>
      <c r="H908" s="157">
        <v>0.55579999999999996</v>
      </c>
      <c r="I908" s="158">
        <v>1264.72</v>
      </c>
      <c r="J908" s="158">
        <v>702.93</v>
      </c>
    </row>
    <row r="909" spans="1:10" ht="25" x14ac:dyDescent="0.35">
      <c r="A909" s="168"/>
      <c r="B909" s="168"/>
      <c r="C909" s="168"/>
      <c r="D909" s="168"/>
      <c r="E909" s="168" t="s">
        <v>422</v>
      </c>
      <c r="F909" s="159">
        <v>43.23</v>
      </c>
      <c r="G909" s="168" t="s">
        <v>423</v>
      </c>
      <c r="H909" s="159">
        <v>0</v>
      </c>
      <c r="I909" s="168" t="s">
        <v>424</v>
      </c>
      <c r="J909" s="159">
        <v>43.23</v>
      </c>
    </row>
    <row r="910" spans="1:10" ht="25.5" thickBot="1" x14ac:dyDescent="0.4">
      <c r="A910" s="168"/>
      <c r="B910" s="168"/>
      <c r="C910" s="168"/>
      <c r="D910" s="168"/>
      <c r="E910" s="168" t="s">
        <v>425</v>
      </c>
      <c r="F910" s="159">
        <v>222.42</v>
      </c>
      <c r="G910" s="168"/>
      <c r="H910" s="271" t="s">
        <v>426</v>
      </c>
      <c r="I910" s="271"/>
      <c r="J910" s="159">
        <v>994.18</v>
      </c>
    </row>
    <row r="911" spans="1:10" ht="15" thickTop="1" x14ac:dyDescent="0.35">
      <c r="A911" s="160"/>
      <c r="B911" s="160"/>
      <c r="C911" s="160"/>
      <c r="D911" s="160"/>
      <c r="E911" s="160"/>
      <c r="F911" s="160"/>
      <c r="G911" s="160"/>
      <c r="H911" s="160"/>
      <c r="I911" s="160"/>
      <c r="J911" s="160"/>
    </row>
    <row r="912" spans="1:10" ht="28" x14ac:dyDescent="0.35">
      <c r="A912" s="165" t="s">
        <v>1844</v>
      </c>
      <c r="B912" s="173" t="s">
        <v>1</v>
      </c>
      <c r="C912" s="165" t="s">
        <v>2</v>
      </c>
      <c r="D912" s="165" t="s">
        <v>3</v>
      </c>
      <c r="E912" s="270" t="s">
        <v>403</v>
      </c>
      <c r="F912" s="270"/>
      <c r="G912" s="174" t="s">
        <v>4</v>
      </c>
      <c r="H912" s="173" t="s">
        <v>5</v>
      </c>
      <c r="I912" s="173" t="s">
        <v>6</v>
      </c>
      <c r="J912" s="173" t="s">
        <v>7</v>
      </c>
    </row>
    <row r="913" spans="1:10" ht="50" x14ac:dyDescent="0.35">
      <c r="A913" s="166" t="s">
        <v>404</v>
      </c>
      <c r="B913" s="142" t="s">
        <v>249</v>
      </c>
      <c r="C913" s="166" t="s">
        <v>12</v>
      </c>
      <c r="D913" s="166" t="s">
        <v>250</v>
      </c>
      <c r="E913" s="267" t="s">
        <v>798</v>
      </c>
      <c r="F913" s="267"/>
      <c r="G913" s="143" t="s">
        <v>31</v>
      </c>
      <c r="H913" s="150">
        <v>1</v>
      </c>
      <c r="I913" s="144">
        <v>89.38</v>
      </c>
      <c r="J913" s="144">
        <v>89.38</v>
      </c>
    </row>
    <row r="914" spans="1:10" ht="37.5" x14ac:dyDescent="0.35">
      <c r="A914" s="167" t="s">
        <v>406</v>
      </c>
      <c r="B914" s="151" t="s">
        <v>799</v>
      </c>
      <c r="C914" s="167" t="s">
        <v>12</v>
      </c>
      <c r="D914" s="167" t="s">
        <v>800</v>
      </c>
      <c r="E914" s="260" t="s">
        <v>477</v>
      </c>
      <c r="F914" s="260"/>
      <c r="G914" s="152" t="s">
        <v>36</v>
      </c>
      <c r="H914" s="153">
        <v>6.0699999999999997E-2</v>
      </c>
      <c r="I914" s="154">
        <v>720.69</v>
      </c>
      <c r="J914" s="154">
        <v>43.74</v>
      </c>
    </row>
    <row r="915" spans="1:10" ht="37.5" x14ac:dyDescent="0.35">
      <c r="A915" s="167" t="s">
        <v>406</v>
      </c>
      <c r="B915" s="151" t="s">
        <v>665</v>
      </c>
      <c r="C915" s="167" t="s">
        <v>12</v>
      </c>
      <c r="D915" s="167" t="s">
        <v>495</v>
      </c>
      <c r="E915" s="260" t="s">
        <v>477</v>
      </c>
      <c r="F915" s="260"/>
      <c r="G915" s="152" t="s">
        <v>409</v>
      </c>
      <c r="H915" s="153">
        <v>0.45400000000000001</v>
      </c>
      <c r="I915" s="154">
        <v>21.31</v>
      </c>
      <c r="J915" s="154">
        <v>9.67</v>
      </c>
    </row>
    <row r="916" spans="1:10" ht="37.5" customHeight="1" x14ac:dyDescent="0.35">
      <c r="A916" s="167" t="s">
        <v>406</v>
      </c>
      <c r="B916" s="151" t="s">
        <v>476</v>
      </c>
      <c r="C916" s="167" t="s">
        <v>12</v>
      </c>
      <c r="D916" s="167" t="s">
        <v>411</v>
      </c>
      <c r="E916" s="260" t="s">
        <v>477</v>
      </c>
      <c r="F916" s="260"/>
      <c r="G916" s="152" t="s">
        <v>409</v>
      </c>
      <c r="H916" s="153">
        <v>0.22700000000000001</v>
      </c>
      <c r="I916" s="154">
        <v>17.09</v>
      </c>
      <c r="J916" s="154">
        <v>3.87</v>
      </c>
    </row>
    <row r="917" spans="1:10" x14ac:dyDescent="0.35">
      <c r="A917" s="169" t="s">
        <v>412</v>
      </c>
      <c r="B917" s="155" t="s">
        <v>801</v>
      </c>
      <c r="C917" s="169" t="s">
        <v>12</v>
      </c>
      <c r="D917" s="169" t="s">
        <v>802</v>
      </c>
      <c r="E917" s="261" t="s">
        <v>415</v>
      </c>
      <c r="F917" s="261"/>
      <c r="G917" s="156" t="s">
        <v>31</v>
      </c>
      <c r="H917" s="157">
        <v>1.4350000000000001</v>
      </c>
      <c r="I917" s="158">
        <v>8.57</v>
      </c>
      <c r="J917" s="158">
        <v>12.29</v>
      </c>
    </row>
    <row r="918" spans="1:10" ht="25" x14ac:dyDescent="0.35">
      <c r="A918" s="169" t="s">
        <v>412</v>
      </c>
      <c r="B918" s="155" t="s">
        <v>803</v>
      </c>
      <c r="C918" s="169" t="s">
        <v>12</v>
      </c>
      <c r="D918" s="169" t="s">
        <v>804</v>
      </c>
      <c r="E918" s="261" t="s">
        <v>415</v>
      </c>
      <c r="F918" s="261"/>
      <c r="G918" s="156" t="s">
        <v>31</v>
      </c>
      <c r="H918" s="157">
        <v>1.143</v>
      </c>
      <c r="I918" s="158">
        <v>17.34</v>
      </c>
      <c r="J918" s="158">
        <v>19.809999999999999</v>
      </c>
    </row>
    <row r="919" spans="1:10" ht="25" x14ac:dyDescent="0.35">
      <c r="A919" s="168"/>
      <c r="B919" s="168"/>
      <c r="C919" s="168"/>
      <c r="D919" s="168"/>
      <c r="E919" s="168" t="s">
        <v>422</v>
      </c>
      <c r="F919" s="159">
        <v>12.96</v>
      </c>
      <c r="G919" s="168" t="s">
        <v>423</v>
      </c>
      <c r="H919" s="159">
        <v>0</v>
      </c>
      <c r="I919" s="168" t="s">
        <v>424</v>
      </c>
      <c r="J919" s="159">
        <v>12.96</v>
      </c>
    </row>
    <row r="920" spans="1:10" ht="25.5" thickBot="1" x14ac:dyDescent="0.4">
      <c r="A920" s="168"/>
      <c r="B920" s="168"/>
      <c r="C920" s="168"/>
      <c r="D920" s="168"/>
      <c r="E920" s="168" t="s">
        <v>425</v>
      </c>
      <c r="F920" s="159">
        <v>25.75</v>
      </c>
      <c r="G920" s="168"/>
      <c r="H920" s="271" t="s">
        <v>426</v>
      </c>
      <c r="I920" s="271"/>
      <c r="J920" s="159">
        <v>115.13</v>
      </c>
    </row>
    <row r="921" spans="1:10" ht="15" thickTop="1" x14ac:dyDescent="0.35">
      <c r="A921" s="160"/>
      <c r="B921" s="160"/>
      <c r="C921" s="160"/>
      <c r="D921" s="160"/>
      <c r="E921" s="160"/>
      <c r="F921" s="160"/>
      <c r="G921" s="160"/>
      <c r="H921" s="160"/>
      <c r="I921" s="160"/>
      <c r="J921" s="160"/>
    </row>
    <row r="922" spans="1:10" x14ac:dyDescent="0.35">
      <c r="A922" s="165" t="s">
        <v>400</v>
      </c>
      <c r="B922" s="173" t="s">
        <v>1</v>
      </c>
      <c r="C922" s="165" t="s">
        <v>2</v>
      </c>
      <c r="D922" s="165" t="s">
        <v>3</v>
      </c>
      <c r="E922" s="270" t="s">
        <v>403</v>
      </c>
      <c r="F922" s="270"/>
      <c r="G922" s="174" t="s">
        <v>4</v>
      </c>
      <c r="H922" s="173" t="s">
        <v>5</v>
      </c>
      <c r="I922" s="173" t="s">
        <v>6</v>
      </c>
      <c r="J922" s="173" t="s">
        <v>7</v>
      </c>
    </row>
    <row r="923" spans="1:10" ht="25" x14ac:dyDescent="0.35">
      <c r="A923" s="166" t="s">
        <v>404</v>
      </c>
      <c r="B923" s="142" t="s">
        <v>80</v>
      </c>
      <c r="C923" s="166" t="s">
        <v>12</v>
      </c>
      <c r="D923" s="166" t="s">
        <v>81</v>
      </c>
      <c r="E923" s="267" t="s">
        <v>544</v>
      </c>
      <c r="F923" s="267"/>
      <c r="G923" s="143" t="s">
        <v>16</v>
      </c>
      <c r="H923" s="150">
        <v>1</v>
      </c>
      <c r="I923" s="144">
        <v>3.37</v>
      </c>
      <c r="J923" s="144">
        <v>3.37</v>
      </c>
    </row>
    <row r="924" spans="1:10" ht="37.5" x14ac:dyDescent="0.35">
      <c r="A924" s="167" t="s">
        <v>406</v>
      </c>
      <c r="B924" s="151" t="s">
        <v>546</v>
      </c>
      <c r="C924" s="167" t="s">
        <v>12</v>
      </c>
      <c r="D924" s="167" t="s">
        <v>547</v>
      </c>
      <c r="E924" s="260" t="s">
        <v>477</v>
      </c>
      <c r="F924" s="260"/>
      <c r="G924" s="152" t="s">
        <v>409</v>
      </c>
      <c r="H924" s="153">
        <v>2.3E-2</v>
      </c>
      <c r="I924" s="154">
        <v>16.989999999999998</v>
      </c>
      <c r="J924" s="154">
        <v>0.39</v>
      </c>
    </row>
    <row r="925" spans="1:10" ht="37.5" x14ac:dyDescent="0.35">
      <c r="A925" s="167" t="s">
        <v>406</v>
      </c>
      <c r="B925" s="151" t="s">
        <v>545</v>
      </c>
      <c r="C925" s="167" t="s">
        <v>12</v>
      </c>
      <c r="D925" s="167" t="s">
        <v>481</v>
      </c>
      <c r="E925" s="260" t="s">
        <v>477</v>
      </c>
      <c r="F925" s="260"/>
      <c r="G925" s="152" t="s">
        <v>409</v>
      </c>
      <c r="H925" s="153">
        <v>0.14399999999999999</v>
      </c>
      <c r="I925" s="154">
        <v>20.7</v>
      </c>
      <c r="J925" s="154">
        <v>2.98</v>
      </c>
    </row>
    <row r="926" spans="1:10" ht="25" x14ac:dyDescent="0.35">
      <c r="A926" s="168"/>
      <c r="B926" s="168"/>
      <c r="C926" s="168"/>
      <c r="D926" s="168"/>
      <c r="E926" s="168" t="s">
        <v>422</v>
      </c>
      <c r="F926" s="159">
        <v>2.38</v>
      </c>
      <c r="G926" s="168" t="s">
        <v>423</v>
      </c>
      <c r="H926" s="159">
        <v>0</v>
      </c>
      <c r="I926" s="168" t="s">
        <v>424</v>
      </c>
      <c r="J926" s="159">
        <v>2.38</v>
      </c>
    </row>
    <row r="927" spans="1:10" ht="25.5" thickBot="1" x14ac:dyDescent="0.4">
      <c r="A927" s="168"/>
      <c r="B927" s="168"/>
      <c r="C927" s="168"/>
      <c r="D927" s="168"/>
      <c r="E927" s="168" t="s">
        <v>425</v>
      </c>
      <c r="F927" s="159">
        <v>0.97</v>
      </c>
      <c r="G927" s="168"/>
      <c r="H927" s="271" t="s">
        <v>426</v>
      </c>
      <c r="I927" s="271"/>
      <c r="J927" s="159">
        <v>4.34</v>
      </c>
    </row>
    <row r="928" spans="1:10" ht="25" customHeight="1" thickTop="1" x14ac:dyDescent="0.35">
      <c r="A928" s="160"/>
      <c r="B928" s="160"/>
      <c r="C928" s="160"/>
      <c r="D928" s="160"/>
      <c r="E928" s="160"/>
      <c r="F928" s="160"/>
      <c r="G928" s="160"/>
      <c r="H928" s="160"/>
      <c r="I928" s="160"/>
      <c r="J928" s="160"/>
    </row>
    <row r="929" spans="1:10" x14ac:dyDescent="0.35">
      <c r="A929" s="165" t="s">
        <v>401</v>
      </c>
      <c r="B929" s="173" t="s">
        <v>1</v>
      </c>
      <c r="C929" s="165" t="s">
        <v>2</v>
      </c>
      <c r="D929" s="165" t="s">
        <v>3</v>
      </c>
      <c r="E929" s="270" t="s">
        <v>403</v>
      </c>
      <c r="F929" s="270"/>
      <c r="G929" s="174" t="s">
        <v>4</v>
      </c>
      <c r="H929" s="173" t="s">
        <v>5</v>
      </c>
      <c r="I929" s="173" t="s">
        <v>6</v>
      </c>
      <c r="J929" s="173" t="s">
        <v>7</v>
      </c>
    </row>
    <row r="930" spans="1:10" ht="25" x14ac:dyDescent="0.35">
      <c r="A930" s="166" t="s">
        <v>404</v>
      </c>
      <c r="B930" s="142" t="s">
        <v>190</v>
      </c>
      <c r="C930" s="166" t="s">
        <v>12</v>
      </c>
      <c r="D930" s="166" t="s">
        <v>191</v>
      </c>
      <c r="E930" s="267" t="s">
        <v>544</v>
      </c>
      <c r="F930" s="267"/>
      <c r="G930" s="143" t="s">
        <v>16</v>
      </c>
      <c r="H930" s="150">
        <v>1</v>
      </c>
      <c r="I930" s="144">
        <v>21.77</v>
      </c>
      <c r="J930" s="144">
        <v>21.77</v>
      </c>
    </row>
    <row r="931" spans="1:10" ht="37.5" x14ac:dyDescent="0.35">
      <c r="A931" s="167" t="s">
        <v>406</v>
      </c>
      <c r="B931" s="151" t="s">
        <v>546</v>
      </c>
      <c r="C931" s="167" t="s">
        <v>12</v>
      </c>
      <c r="D931" s="167" t="s">
        <v>547</v>
      </c>
      <c r="E931" s="260" t="s">
        <v>477</v>
      </c>
      <c r="F931" s="260"/>
      <c r="G931" s="152" t="s">
        <v>409</v>
      </c>
      <c r="H931" s="153">
        <v>0.14599999999999999</v>
      </c>
      <c r="I931" s="154">
        <v>16.989999999999998</v>
      </c>
      <c r="J931" s="154">
        <v>2.48</v>
      </c>
    </row>
    <row r="932" spans="1:10" ht="37.5" x14ac:dyDescent="0.35">
      <c r="A932" s="167" t="s">
        <v>406</v>
      </c>
      <c r="B932" s="151" t="s">
        <v>545</v>
      </c>
      <c r="C932" s="167" t="s">
        <v>12</v>
      </c>
      <c r="D932" s="167" t="s">
        <v>481</v>
      </c>
      <c r="E932" s="260" t="s">
        <v>477</v>
      </c>
      <c r="F932" s="260"/>
      <c r="G932" s="152" t="s">
        <v>409</v>
      </c>
      <c r="H932" s="153">
        <v>0.93200000000000005</v>
      </c>
      <c r="I932" s="154">
        <v>20.7</v>
      </c>
      <c r="J932" s="154">
        <v>19.29</v>
      </c>
    </row>
    <row r="933" spans="1:10" ht="25" x14ac:dyDescent="0.35">
      <c r="A933" s="168"/>
      <c r="B933" s="168"/>
      <c r="C933" s="168"/>
      <c r="D933" s="168"/>
      <c r="E933" s="168" t="s">
        <v>422</v>
      </c>
      <c r="F933" s="159">
        <v>15.44</v>
      </c>
      <c r="G933" s="168" t="s">
        <v>423</v>
      </c>
      <c r="H933" s="159">
        <v>0</v>
      </c>
      <c r="I933" s="168" t="s">
        <v>424</v>
      </c>
      <c r="J933" s="159">
        <v>15.44</v>
      </c>
    </row>
    <row r="934" spans="1:10" ht="25.5" thickBot="1" x14ac:dyDescent="0.4">
      <c r="A934" s="168"/>
      <c r="B934" s="168"/>
      <c r="C934" s="168"/>
      <c r="D934" s="168"/>
      <c r="E934" s="168" t="s">
        <v>425</v>
      </c>
      <c r="F934" s="159">
        <v>6.27</v>
      </c>
      <c r="G934" s="168"/>
      <c r="H934" s="271" t="s">
        <v>426</v>
      </c>
      <c r="I934" s="271"/>
      <c r="J934" s="159">
        <v>28.04</v>
      </c>
    </row>
    <row r="935" spans="1:10" ht="15" thickTop="1" x14ac:dyDescent="0.35">
      <c r="A935" s="160"/>
      <c r="B935" s="160"/>
      <c r="C935" s="160"/>
      <c r="D935" s="160"/>
      <c r="E935" s="160"/>
      <c r="F935" s="160"/>
      <c r="G935" s="160"/>
      <c r="H935" s="160"/>
      <c r="I935" s="160"/>
      <c r="J935" s="160"/>
    </row>
    <row r="936" spans="1:10" x14ac:dyDescent="0.35">
      <c r="A936" s="165" t="s">
        <v>1851</v>
      </c>
      <c r="B936" s="173" t="s">
        <v>1</v>
      </c>
      <c r="C936" s="165" t="s">
        <v>2</v>
      </c>
      <c r="D936" s="165" t="s">
        <v>3</v>
      </c>
      <c r="E936" s="270" t="s">
        <v>403</v>
      </c>
      <c r="F936" s="270"/>
      <c r="G936" s="174" t="s">
        <v>4</v>
      </c>
      <c r="H936" s="173" t="s">
        <v>5</v>
      </c>
      <c r="I936" s="173" t="s">
        <v>6</v>
      </c>
      <c r="J936" s="173" t="s">
        <v>7</v>
      </c>
    </row>
    <row r="937" spans="1:10" ht="25" x14ac:dyDescent="0.35">
      <c r="A937" s="166" t="s">
        <v>404</v>
      </c>
      <c r="B937" s="142" t="s">
        <v>192</v>
      </c>
      <c r="C937" s="166" t="s">
        <v>12</v>
      </c>
      <c r="D937" s="166" t="s">
        <v>193</v>
      </c>
      <c r="E937" s="267" t="s">
        <v>544</v>
      </c>
      <c r="F937" s="267"/>
      <c r="G937" s="143" t="s">
        <v>16</v>
      </c>
      <c r="H937" s="150">
        <v>1</v>
      </c>
      <c r="I937" s="144">
        <v>7.67</v>
      </c>
      <c r="J937" s="144">
        <v>7.67</v>
      </c>
    </row>
    <row r="938" spans="1:10" ht="37.5" x14ac:dyDescent="0.35">
      <c r="A938" s="167" t="s">
        <v>406</v>
      </c>
      <c r="B938" s="151" t="s">
        <v>546</v>
      </c>
      <c r="C938" s="167" t="s">
        <v>12</v>
      </c>
      <c r="D938" s="167" t="s">
        <v>547</v>
      </c>
      <c r="E938" s="260" t="s">
        <v>477</v>
      </c>
      <c r="F938" s="260"/>
      <c r="G938" s="152" t="s">
        <v>409</v>
      </c>
      <c r="H938" s="153">
        <v>5.0999999999999997E-2</v>
      </c>
      <c r="I938" s="154">
        <v>16.989999999999998</v>
      </c>
      <c r="J938" s="154">
        <v>0.86</v>
      </c>
    </row>
    <row r="939" spans="1:10" ht="37.5" x14ac:dyDescent="0.35">
      <c r="A939" s="167" t="s">
        <v>406</v>
      </c>
      <c r="B939" s="151" t="s">
        <v>545</v>
      </c>
      <c r="C939" s="167" t="s">
        <v>12</v>
      </c>
      <c r="D939" s="167" t="s">
        <v>481</v>
      </c>
      <c r="E939" s="260" t="s">
        <v>477</v>
      </c>
      <c r="F939" s="260"/>
      <c r="G939" s="152" t="s">
        <v>409</v>
      </c>
      <c r="H939" s="153">
        <v>0.32900000000000001</v>
      </c>
      <c r="I939" s="154">
        <v>20.7</v>
      </c>
      <c r="J939" s="154">
        <v>6.81</v>
      </c>
    </row>
    <row r="940" spans="1:10" ht="25" x14ac:dyDescent="0.35">
      <c r="A940" s="168"/>
      <c r="B940" s="168"/>
      <c r="C940" s="168"/>
      <c r="D940" s="168"/>
      <c r="E940" s="168" t="s">
        <v>422</v>
      </c>
      <c r="F940" s="159">
        <v>5.43</v>
      </c>
      <c r="G940" s="168" t="s">
        <v>423</v>
      </c>
      <c r="H940" s="159">
        <v>0</v>
      </c>
      <c r="I940" s="168" t="s">
        <v>424</v>
      </c>
      <c r="J940" s="159">
        <v>5.43</v>
      </c>
    </row>
    <row r="941" spans="1:10" ht="25.5" thickBot="1" x14ac:dyDescent="0.4">
      <c r="A941" s="168"/>
      <c r="B941" s="168"/>
      <c r="C941" s="168"/>
      <c r="D941" s="168"/>
      <c r="E941" s="168" t="s">
        <v>425</v>
      </c>
      <c r="F941" s="159">
        <v>2.21</v>
      </c>
      <c r="G941" s="168"/>
      <c r="H941" s="271" t="s">
        <v>426</v>
      </c>
      <c r="I941" s="271"/>
      <c r="J941" s="159">
        <v>9.8800000000000008</v>
      </c>
    </row>
    <row r="942" spans="1:10" ht="15" thickTop="1" x14ac:dyDescent="0.35">
      <c r="A942" s="160"/>
      <c r="B942" s="160"/>
      <c r="C942" s="160"/>
      <c r="D942" s="160"/>
      <c r="E942" s="160"/>
      <c r="F942" s="160"/>
      <c r="G942" s="160"/>
      <c r="H942" s="160"/>
      <c r="I942" s="160"/>
      <c r="J942" s="160"/>
    </row>
    <row r="943" spans="1:10" x14ac:dyDescent="0.35">
      <c r="A943" s="165" t="s">
        <v>1852</v>
      </c>
      <c r="B943" s="173" t="s">
        <v>1</v>
      </c>
      <c r="C943" s="165" t="s">
        <v>2</v>
      </c>
      <c r="D943" s="165" t="s">
        <v>3</v>
      </c>
      <c r="E943" s="270" t="s">
        <v>403</v>
      </c>
      <c r="F943" s="270"/>
      <c r="G943" s="174" t="s">
        <v>4</v>
      </c>
      <c r="H943" s="173" t="s">
        <v>5</v>
      </c>
      <c r="I943" s="173" t="s">
        <v>6</v>
      </c>
      <c r="J943" s="173" t="s">
        <v>7</v>
      </c>
    </row>
    <row r="944" spans="1:10" ht="25" x14ac:dyDescent="0.35">
      <c r="A944" s="166" t="s">
        <v>404</v>
      </c>
      <c r="B944" s="142" t="s">
        <v>83</v>
      </c>
      <c r="C944" s="166" t="s">
        <v>58</v>
      </c>
      <c r="D944" s="166" t="s">
        <v>84</v>
      </c>
      <c r="E944" s="267" t="s">
        <v>553</v>
      </c>
      <c r="F944" s="267"/>
      <c r="G944" s="143" t="s">
        <v>30</v>
      </c>
      <c r="H944" s="150">
        <v>1</v>
      </c>
      <c r="I944" s="144">
        <v>425.98</v>
      </c>
      <c r="J944" s="144">
        <v>425.98</v>
      </c>
    </row>
    <row r="945" spans="1:10" ht="37.5" x14ac:dyDescent="0.35">
      <c r="A945" s="167" t="s">
        <v>406</v>
      </c>
      <c r="B945" s="151" t="s">
        <v>560</v>
      </c>
      <c r="C945" s="167" t="s">
        <v>58</v>
      </c>
      <c r="D945" s="167" t="s">
        <v>561</v>
      </c>
      <c r="E945" s="260" t="s">
        <v>562</v>
      </c>
      <c r="F945" s="260"/>
      <c r="G945" s="152" t="s">
        <v>36</v>
      </c>
      <c r="H945" s="153">
        <v>0.109</v>
      </c>
      <c r="I945" s="154">
        <v>654.36</v>
      </c>
      <c r="J945" s="154">
        <v>71.319999999999993</v>
      </c>
    </row>
    <row r="946" spans="1:10" ht="37.5" x14ac:dyDescent="0.35">
      <c r="A946" s="167" t="s">
        <v>406</v>
      </c>
      <c r="B946" s="151" t="s">
        <v>563</v>
      </c>
      <c r="C946" s="167" t="s">
        <v>58</v>
      </c>
      <c r="D946" s="167" t="s">
        <v>564</v>
      </c>
      <c r="E946" s="260" t="s">
        <v>565</v>
      </c>
      <c r="F946" s="260"/>
      <c r="G946" s="152" t="s">
        <v>566</v>
      </c>
      <c r="H946" s="153">
        <v>3.2</v>
      </c>
      <c r="I946" s="154">
        <v>14.52</v>
      </c>
      <c r="J946" s="154">
        <v>46.46</v>
      </c>
    </row>
    <row r="947" spans="1:10" ht="37.5" x14ac:dyDescent="0.35">
      <c r="A947" s="167" t="s">
        <v>406</v>
      </c>
      <c r="B947" s="151" t="s">
        <v>557</v>
      </c>
      <c r="C947" s="167" t="s">
        <v>58</v>
      </c>
      <c r="D947" s="167" t="s">
        <v>558</v>
      </c>
      <c r="E947" s="260" t="s">
        <v>559</v>
      </c>
      <c r="F947" s="260"/>
      <c r="G947" s="152" t="s">
        <v>31</v>
      </c>
      <c r="H947" s="153">
        <v>1.68</v>
      </c>
      <c r="I947" s="154">
        <v>98.14</v>
      </c>
      <c r="J947" s="154">
        <v>164.87</v>
      </c>
    </row>
    <row r="948" spans="1:10" ht="37.5" x14ac:dyDescent="0.35">
      <c r="A948" s="167" t="s">
        <v>406</v>
      </c>
      <c r="B948" s="151" t="s">
        <v>567</v>
      </c>
      <c r="C948" s="167" t="s">
        <v>58</v>
      </c>
      <c r="D948" s="167" t="s">
        <v>568</v>
      </c>
      <c r="E948" s="260" t="s">
        <v>482</v>
      </c>
      <c r="F948" s="260"/>
      <c r="G948" s="152" t="s">
        <v>31</v>
      </c>
      <c r="H948" s="153">
        <v>1.44</v>
      </c>
      <c r="I948" s="154">
        <v>34.159999999999997</v>
      </c>
      <c r="J948" s="154">
        <v>49.19</v>
      </c>
    </row>
    <row r="949" spans="1:10" ht="37.5" x14ac:dyDescent="0.35">
      <c r="A949" s="167" t="s">
        <v>406</v>
      </c>
      <c r="B949" s="151" t="s">
        <v>569</v>
      </c>
      <c r="C949" s="167" t="s">
        <v>58</v>
      </c>
      <c r="D949" s="167" t="s">
        <v>570</v>
      </c>
      <c r="E949" s="260" t="s">
        <v>571</v>
      </c>
      <c r="F949" s="260"/>
      <c r="G949" s="152" t="s">
        <v>36</v>
      </c>
      <c r="H949" s="153">
        <v>0.44800000000000001</v>
      </c>
      <c r="I949" s="154">
        <v>43.02</v>
      </c>
      <c r="J949" s="154">
        <v>19.27</v>
      </c>
    </row>
    <row r="950" spans="1:10" ht="37.5" x14ac:dyDescent="0.35">
      <c r="A950" s="167" t="s">
        <v>406</v>
      </c>
      <c r="B950" s="151" t="s">
        <v>572</v>
      </c>
      <c r="C950" s="167" t="s">
        <v>58</v>
      </c>
      <c r="D950" s="167" t="s">
        <v>573</v>
      </c>
      <c r="E950" s="260" t="s">
        <v>496</v>
      </c>
      <c r="F950" s="260"/>
      <c r="G950" s="152" t="s">
        <v>31</v>
      </c>
      <c r="H950" s="153">
        <v>1.44</v>
      </c>
      <c r="I950" s="154">
        <v>6.48</v>
      </c>
      <c r="J950" s="154">
        <v>9.33</v>
      </c>
    </row>
    <row r="951" spans="1:10" ht="37.5" x14ac:dyDescent="0.35">
      <c r="A951" s="167" t="s">
        <v>406</v>
      </c>
      <c r="B951" s="151" t="s">
        <v>554</v>
      </c>
      <c r="C951" s="167" t="s">
        <v>58</v>
      </c>
      <c r="D951" s="167" t="s">
        <v>555</v>
      </c>
      <c r="E951" s="260" t="s">
        <v>556</v>
      </c>
      <c r="F951" s="260"/>
      <c r="G951" s="152" t="s">
        <v>31</v>
      </c>
      <c r="H951" s="153">
        <v>0.78</v>
      </c>
      <c r="I951" s="154">
        <v>84.03</v>
      </c>
      <c r="J951" s="154">
        <v>65.540000000000006</v>
      </c>
    </row>
    <row r="952" spans="1:10" ht="25" x14ac:dyDescent="0.35">
      <c r="A952" s="168"/>
      <c r="B952" s="168"/>
      <c r="C952" s="168"/>
      <c r="D952" s="168"/>
      <c r="E952" s="168" t="s">
        <v>422</v>
      </c>
      <c r="F952" s="159">
        <v>141.02000000000001</v>
      </c>
      <c r="G952" s="168" t="s">
        <v>423</v>
      </c>
      <c r="H952" s="159">
        <v>0</v>
      </c>
      <c r="I952" s="168" t="s">
        <v>424</v>
      </c>
      <c r="J952" s="159">
        <v>141.02000000000001</v>
      </c>
    </row>
    <row r="953" spans="1:10" ht="25.5" thickBot="1" x14ac:dyDescent="0.4">
      <c r="A953" s="168"/>
      <c r="B953" s="168"/>
      <c r="C953" s="168"/>
      <c r="D953" s="168"/>
      <c r="E953" s="168" t="s">
        <v>425</v>
      </c>
      <c r="F953" s="159">
        <v>122.76</v>
      </c>
      <c r="G953" s="168"/>
      <c r="H953" s="271" t="s">
        <v>426</v>
      </c>
      <c r="I953" s="271"/>
      <c r="J953" s="159">
        <v>548.74</v>
      </c>
    </row>
    <row r="954" spans="1:10" ht="15" thickTop="1" x14ac:dyDescent="0.35">
      <c r="A954" s="160"/>
      <c r="B954" s="160"/>
      <c r="C954" s="160"/>
      <c r="D954" s="160"/>
      <c r="E954" s="160"/>
      <c r="F954" s="160"/>
      <c r="G954" s="160"/>
      <c r="H954" s="160"/>
      <c r="I954" s="160"/>
      <c r="J954" s="160"/>
    </row>
    <row r="955" spans="1:10" x14ac:dyDescent="0.35">
      <c r="A955" s="165" t="s">
        <v>1853</v>
      </c>
      <c r="B955" s="173" t="s">
        <v>1</v>
      </c>
      <c r="C955" s="165" t="s">
        <v>2</v>
      </c>
      <c r="D955" s="165" t="s">
        <v>3</v>
      </c>
      <c r="E955" s="270" t="s">
        <v>403</v>
      </c>
      <c r="F955" s="270"/>
      <c r="G955" s="174" t="s">
        <v>4</v>
      </c>
      <c r="H955" s="173" t="s">
        <v>5</v>
      </c>
      <c r="I955" s="173" t="s">
        <v>6</v>
      </c>
      <c r="J955" s="173" t="s">
        <v>7</v>
      </c>
    </row>
    <row r="956" spans="1:10" ht="37.5" x14ac:dyDescent="0.35">
      <c r="A956" s="166" t="s">
        <v>404</v>
      </c>
      <c r="B956" s="142" t="s">
        <v>86</v>
      </c>
      <c r="C956" s="166" t="s">
        <v>12</v>
      </c>
      <c r="D956" s="166" t="s">
        <v>87</v>
      </c>
      <c r="E956" s="267" t="s">
        <v>548</v>
      </c>
      <c r="F956" s="267"/>
      <c r="G956" s="143" t="s">
        <v>16</v>
      </c>
      <c r="H956" s="150">
        <v>1</v>
      </c>
      <c r="I956" s="144">
        <v>23.33</v>
      </c>
      <c r="J956" s="144">
        <v>23.33</v>
      </c>
    </row>
    <row r="957" spans="1:10" ht="37.5" customHeight="1" x14ac:dyDescent="0.35">
      <c r="A957" s="167" t="s">
        <v>406</v>
      </c>
      <c r="B957" s="151" t="s">
        <v>551</v>
      </c>
      <c r="C957" s="167" t="s">
        <v>12</v>
      </c>
      <c r="D957" s="167" t="s">
        <v>552</v>
      </c>
      <c r="E957" s="260" t="s">
        <v>548</v>
      </c>
      <c r="F957" s="260"/>
      <c r="G957" s="152" t="s">
        <v>16</v>
      </c>
      <c r="H957" s="153">
        <v>1</v>
      </c>
      <c r="I957" s="154">
        <v>7.29</v>
      </c>
      <c r="J957" s="154">
        <v>7.29</v>
      </c>
    </row>
    <row r="958" spans="1:10" ht="37.5" x14ac:dyDescent="0.35">
      <c r="A958" s="167" t="s">
        <v>406</v>
      </c>
      <c r="B958" s="151" t="s">
        <v>549</v>
      </c>
      <c r="C958" s="167" t="s">
        <v>12</v>
      </c>
      <c r="D958" s="167" t="s">
        <v>550</v>
      </c>
      <c r="E958" s="260" t="s">
        <v>548</v>
      </c>
      <c r="F958" s="260"/>
      <c r="G958" s="152" t="s">
        <v>16</v>
      </c>
      <c r="H958" s="153">
        <v>1</v>
      </c>
      <c r="I958" s="154">
        <v>16.04</v>
      </c>
      <c r="J958" s="154">
        <v>16.04</v>
      </c>
    </row>
    <row r="959" spans="1:10" ht="25" x14ac:dyDescent="0.35">
      <c r="A959" s="168"/>
      <c r="B959" s="168"/>
      <c r="C959" s="168"/>
      <c r="D959" s="168"/>
      <c r="E959" s="168" t="s">
        <v>422</v>
      </c>
      <c r="F959" s="159">
        <v>7.78</v>
      </c>
      <c r="G959" s="168" t="s">
        <v>423</v>
      </c>
      <c r="H959" s="159">
        <v>0</v>
      </c>
      <c r="I959" s="168" t="s">
        <v>424</v>
      </c>
      <c r="J959" s="159">
        <v>7.78</v>
      </c>
    </row>
    <row r="960" spans="1:10" ht="25.5" thickBot="1" x14ac:dyDescent="0.4">
      <c r="A960" s="168"/>
      <c r="B960" s="168"/>
      <c r="C960" s="168"/>
      <c r="D960" s="168"/>
      <c r="E960" s="168" t="s">
        <v>425</v>
      </c>
      <c r="F960" s="159">
        <v>6.72</v>
      </c>
      <c r="G960" s="168"/>
      <c r="H960" s="271" t="s">
        <v>426</v>
      </c>
      <c r="I960" s="271"/>
      <c r="J960" s="159">
        <v>30.05</v>
      </c>
    </row>
    <row r="961" spans="1:10" ht="15" thickTop="1" x14ac:dyDescent="0.35">
      <c r="A961" s="160"/>
      <c r="B961" s="160"/>
      <c r="C961" s="160"/>
      <c r="D961" s="160"/>
      <c r="E961" s="160"/>
      <c r="F961" s="160"/>
      <c r="G961" s="160"/>
      <c r="H961" s="160"/>
      <c r="I961" s="160"/>
      <c r="J961" s="160"/>
    </row>
    <row r="962" spans="1:10" x14ac:dyDescent="0.35">
      <c r="A962" s="165" t="s">
        <v>1854</v>
      </c>
      <c r="B962" s="173" t="s">
        <v>1</v>
      </c>
      <c r="C962" s="165" t="s">
        <v>2</v>
      </c>
      <c r="D962" s="165" t="s">
        <v>3</v>
      </c>
      <c r="E962" s="270" t="s">
        <v>403</v>
      </c>
      <c r="F962" s="270"/>
      <c r="G962" s="174" t="s">
        <v>4</v>
      </c>
      <c r="H962" s="173" t="s">
        <v>5</v>
      </c>
      <c r="I962" s="173" t="s">
        <v>6</v>
      </c>
      <c r="J962" s="173" t="s">
        <v>7</v>
      </c>
    </row>
    <row r="963" spans="1:10" ht="25" x14ac:dyDescent="0.35">
      <c r="A963" s="166" t="s">
        <v>404</v>
      </c>
      <c r="B963" s="142" t="s">
        <v>1909</v>
      </c>
      <c r="C963" s="166" t="s">
        <v>58</v>
      </c>
      <c r="D963" s="166" t="s">
        <v>1910</v>
      </c>
      <c r="E963" s="267" t="s">
        <v>2172</v>
      </c>
      <c r="F963" s="267"/>
      <c r="G963" s="143" t="s">
        <v>30</v>
      </c>
      <c r="H963" s="150">
        <v>1</v>
      </c>
      <c r="I963" s="144">
        <v>12.25</v>
      </c>
      <c r="J963" s="144">
        <v>12.25</v>
      </c>
    </row>
    <row r="964" spans="1:10" ht="37.5" x14ac:dyDescent="0.35">
      <c r="A964" s="167" t="s">
        <v>406</v>
      </c>
      <c r="B964" s="151" t="s">
        <v>487</v>
      </c>
      <c r="C964" s="167" t="s">
        <v>58</v>
      </c>
      <c r="D964" s="167" t="s">
        <v>488</v>
      </c>
      <c r="E964" s="260" t="s">
        <v>485</v>
      </c>
      <c r="F964" s="260"/>
      <c r="G964" s="152" t="s">
        <v>486</v>
      </c>
      <c r="H964" s="153">
        <v>0.15</v>
      </c>
      <c r="I964" s="154">
        <v>3.75</v>
      </c>
      <c r="J964" s="154">
        <v>0.56000000000000005</v>
      </c>
    </row>
    <row r="965" spans="1:10" ht="37.5" x14ac:dyDescent="0.35">
      <c r="A965" s="167" t="s">
        <v>406</v>
      </c>
      <c r="B965" s="151" t="s">
        <v>497</v>
      </c>
      <c r="C965" s="167" t="s">
        <v>58</v>
      </c>
      <c r="D965" s="167" t="s">
        <v>498</v>
      </c>
      <c r="E965" s="260" t="s">
        <v>485</v>
      </c>
      <c r="F965" s="260"/>
      <c r="G965" s="152" t="s">
        <v>486</v>
      </c>
      <c r="H965" s="153">
        <v>0.15</v>
      </c>
      <c r="I965" s="154">
        <v>3.58</v>
      </c>
      <c r="J965" s="154">
        <v>0.53</v>
      </c>
    </row>
    <row r="966" spans="1:10" ht="37.5" customHeight="1" x14ac:dyDescent="0.35">
      <c r="A966" s="169" t="s">
        <v>412</v>
      </c>
      <c r="B966" s="155" t="s">
        <v>2173</v>
      </c>
      <c r="C966" s="169" t="s">
        <v>12</v>
      </c>
      <c r="D966" s="169" t="s">
        <v>2174</v>
      </c>
      <c r="E966" s="261" t="s">
        <v>415</v>
      </c>
      <c r="F966" s="261"/>
      <c r="G966" s="156" t="s">
        <v>16</v>
      </c>
      <c r="H966" s="157">
        <v>1</v>
      </c>
      <c r="I966" s="158">
        <v>7.39</v>
      </c>
      <c r="J966" s="158">
        <v>7.39</v>
      </c>
    </row>
    <row r="967" spans="1:10" ht="37.5" customHeight="1" x14ac:dyDescent="0.35">
      <c r="A967" s="169" t="s">
        <v>412</v>
      </c>
      <c r="B967" s="155" t="s">
        <v>499</v>
      </c>
      <c r="C967" s="169" t="s">
        <v>12</v>
      </c>
      <c r="D967" s="169" t="s">
        <v>500</v>
      </c>
      <c r="E967" s="261" t="s">
        <v>491</v>
      </c>
      <c r="F967" s="261"/>
      <c r="G967" s="156" t="s">
        <v>409</v>
      </c>
      <c r="H967" s="157">
        <v>0.15</v>
      </c>
      <c r="I967" s="158">
        <v>14.62</v>
      </c>
      <c r="J967" s="158">
        <v>2.19</v>
      </c>
    </row>
    <row r="968" spans="1:10" x14ac:dyDescent="0.35">
      <c r="A968" s="169" t="s">
        <v>412</v>
      </c>
      <c r="B968" s="155" t="s">
        <v>492</v>
      </c>
      <c r="C968" s="169" t="s">
        <v>12</v>
      </c>
      <c r="D968" s="169" t="s">
        <v>493</v>
      </c>
      <c r="E968" s="261" t="s">
        <v>491</v>
      </c>
      <c r="F968" s="261"/>
      <c r="G968" s="156" t="s">
        <v>409</v>
      </c>
      <c r="H968" s="157">
        <v>0.15</v>
      </c>
      <c r="I968" s="158">
        <v>10.59</v>
      </c>
      <c r="J968" s="158">
        <v>1.58</v>
      </c>
    </row>
    <row r="969" spans="1:10" ht="25" x14ac:dyDescent="0.35">
      <c r="A969" s="168"/>
      <c r="B969" s="168"/>
      <c r="C969" s="168"/>
      <c r="D969" s="168"/>
      <c r="E969" s="168" t="s">
        <v>422</v>
      </c>
      <c r="F969" s="159">
        <v>3.77</v>
      </c>
      <c r="G969" s="168" t="s">
        <v>423</v>
      </c>
      <c r="H969" s="159">
        <v>0</v>
      </c>
      <c r="I969" s="168" t="s">
        <v>424</v>
      </c>
      <c r="J969" s="159">
        <v>3.77</v>
      </c>
    </row>
    <row r="970" spans="1:10" ht="25.5" thickBot="1" x14ac:dyDescent="0.4">
      <c r="A970" s="168"/>
      <c r="B970" s="168"/>
      <c r="C970" s="168"/>
      <c r="D970" s="168"/>
      <c r="E970" s="168" t="s">
        <v>425</v>
      </c>
      <c r="F970" s="159">
        <v>3.53</v>
      </c>
      <c r="G970" s="168"/>
      <c r="H970" s="271" t="s">
        <v>426</v>
      </c>
      <c r="I970" s="271"/>
      <c r="J970" s="159">
        <v>15.78</v>
      </c>
    </row>
    <row r="971" spans="1:10" ht="15" thickTop="1" x14ac:dyDescent="0.35">
      <c r="A971" s="160"/>
      <c r="B971" s="160"/>
      <c r="C971" s="160"/>
      <c r="D971" s="160"/>
      <c r="E971" s="160"/>
      <c r="F971" s="160"/>
      <c r="G971" s="160"/>
      <c r="H971" s="160"/>
      <c r="I971" s="160"/>
      <c r="J971" s="160"/>
    </row>
    <row r="972" spans="1:10" x14ac:dyDescent="0.35">
      <c r="A972" s="165" t="s">
        <v>1855</v>
      </c>
      <c r="B972" s="173" t="s">
        <v>1</v>
      </c>
      <c r="C972" s="165" t="s">
        <v>2</v>
      </c>
      <c r="D972" s="165" t="s">
        <v>3</v>
      </c>
      <c r="E972" s="270" t="s">
        <v>403</v>
      </c>
      <c r="F972" s="270"/>
      <c r="G972" s="174" t="s">
        <v>4</v>
      </c>
      <c r="H972" s="173" t="s">
        <v>5</v>
      </c>
      <c r="I972" s="173" t="s">
        <v>6</v>
      </c>
      <c r="J972" s="173" t="s">
        <v>7</v>
      </c>
    </row>
    <row r="973" spans="1:10" ht="37.5" x14ac:dyDescent="0.35">
      <c r="A973" s="166" t="s">
        <v>404</v>
      </c>
      <c r="B973" s="142" t="s">
        <v>89</v>
      </c>
      <c r="C973" s="166" t="s">
        <v>12</v>
      </c>
      <c r="D973" s="166" t="s">
        <v>90</v>
      </c>
      <c r="E973" s="267" t="s">
        <v>548</v>
      </c>
      <c r="F973" s="267"/>
      <c r="G973" s="143" t="s">
        <v>16</v>
      </c>
      <c r="H973" s="150">
        <v>1</v>
      </c>
      <c r="I973" s="144">
        <v>41.22</v>
      </c>
      <c r="J973" s="144">
        <v>41.22</v>
      </c>
    </row>
    <row r="974" spans="1:10" ht="37.5" x14ac:dyDescent="0.35">
      <c r="A974" s="167" t="s">
        <v>406</v>
      </c>
      <c r="B974" s="151" t="s">
        <v>551</v>
      </c>
      <c r="C974" s="167" t="s">
        <v>12</v>
      </c>
      <c r="D974" s="167" t="s">
        <v>552</v>
      </c>
      <c r="E974" s="260" t="s">
        <v>548</v>
      </c>
      <c r="F974" s="260"/>
      <c r="G974" s="152" t="s">
        <v>16</v>
      </c>
      <c r="H974" s="153">
        <v>1</v>
      </c>
      <c r="I974" s="154">
        <v>7.29</v>
      </c>
      <c r="J974" s="154">
        <v>7.29</v>
      </c>
    </row>
    <row r="975" spans="1:10" ht="37.5" x14ac:dyDescent="0.35">
      <c r="A975" s="167" t="s">
        <v>406</v>
      </c>
      <c r="B975" s="151" t="s">
        <v>574</v>
      </c>
      <c r="C975" s="167" t="s">
        <v>12</v>
      </c>
      <c r="D975" s="167" t="s">
        <v>575</v>
      </c>
      <c r="E975" s="260" t="s">
        <v>548</v>
      </c>
      <c r="F975" s="260"/>
      <c r="G975" s="152" t="s">
        <v>16</v>
      </c>
      <c r="H975" s="153">
        <v>1</v>
      </c>
      <c r="I975" s="154">
        <v>33.93</v>
      </c>
      <c r="J975" s="154">
        <v>33.93</v>
      </c>
    </row>
    <row r="976" spans="1:10" ht="25" x14ac:dyDescent="0.35">
      <c r="A976" s="168"/>
      <c r="B976" s="168"/>
      <c r="C976" s="168"/>
      <c r="D976" s="168"/>
      <c r="E976" s="168" t="s">
        <v>422</v>
      </c>
      <c r="F976" s="159">
        <v>14.28</v>
      </c>
      <c r="G976" s="168" t="s">
        <v>423</v>
      </c>
      <c r="H976" s="159">
        <v>0</v>
      </c>
      <c r="I976" s="168" t="s">
        <v>424</v>
      </c>
      <c r="J976" s="159">
        <v>14.28</v>
      </c>
    </row>
    <row r="977" spans="1:10" ht="25" customHeight="1" thickBot="1" x14ac:dyDescent="0.4">
      <c r="A977" s="168"/>
      <c r="B977" s="168"/>
      <c r="C977" s="168"/>
      <c r="D977" s="168"/>
      <c r="E977" s="168" t="s">
        <v>425</v>
      </c>
      <c r="F977" s="159">
        <v>11.87</v>
      </c>
      <c r="G977" s="168"/>
      <c r="H977" s="271" t="s">
        <v>426</v>
      </c>
      <c r="I977" s="271"/>
      <c r="J977" s="159">
        <v>53.09</v>
      </c>
    </row>
    <row r="978" spans="1:10" ht="15" thickTop="1" x14ac:dyDescent="0.35">
      <c r="A978" s="160"/>
      <c r="B978" s="160"/>
      <c r="C978" s="160"/>
      <c r="D978" s="160"/>
      <c r="E978" s="160"/>
      <c r="F978" s="160"/>
      <c r="G978" s="160"/>
      <c r="H978" s="160"/>
      <c r="I978" s="160"/>
      <c r="J978" s="160"/>
    </row>
    <row r="979" spans="1:10" ht="37.5" customHeight="1" x14ac:dyDescent="0.35">
      <c r="A979" s="165" t="s">
        <v>1856</v>
      </c>
      <c r="B979" s="173" t="s">
        <v>1</v>
      </c>
      <c r="C979" s="165" t="s">
        <v>2</v>
      </c>
      <c r="D979" s="165" t="s">
        <v>3</v>
      </c>
      <c r="E979" s="270" t="s">
        <v>403</v>
      </c>
      <c r="F979" s="270"/>
      <c r="G979" s="174" t="s">
        <v>4</v>
      </c>
      <c r="H979" s="173" t="s">
        <v>5</v>
      </c>
      <c r="I979" s="173" t="s">
        <v>6</v>
      </c>
      <c r="J979" s="173" t="s">
        <v>7</v>
      </c>
    </row>
    <row r="980" spans="1:10" ht="37.5" x14ac:dyDescent="0.35">
      <c r="A980" s="166" t="s">
        <v>404</v>
      </c>
      <c r="B980" s="142" t="s">
        <v>92</v>
      </c>
      <c r="C980" s="166" t="s">
        <v>12</v>
      </c>
      <c r="D980" s="166" t="s">
        <v>93</v>
      </c>
      <c r="E980" s="267" t="s">
        <v>548</v>
      </c>
      <c r="F980" s="267"/>
      <c r="G980" s="143" t="s">
        <v>16</v>
      </c>
      <c r="H980" s="150">
        <v>1</v>
      </c>
      <c r="I980" s="144">
        <v>50.71</v>
      </c>
      <c r="J980" s="144">
        <v>50.71</v>
      </c>
    </row>
    <row r="981" spans="1:10" ht="37.5" x14ac:dyDescent="0.35">
      <c r="A981" s="167" t="s">
        <v>406</v>
      </c>
      <c r="B981" s="151" t="s">
        <v>551</v>
      </c>
      <c r="C981" s="167" t="s">
        <v>12</v>
      </c>
      <c r="D981" s="167" t="s">
        <v>552</v>
      </c>
      <c r="E981" s="260" t="s">
        <v>548</v>
      </c>
      <c r="F981" s="260"/>
      <c r="G981" s="152" t="s">
        <v>16</v>
      </c>
      <c r="H981" s="153">
        <v>1</v>
      </c>
      <c r="I981" s="154">
        <v>7.29</v>
      </c>
      <c r="J981" s="154">
        <v>7.29</v>
      </c>
    </row>
    <row r="982" spans="1:10" ht="37.5" x14ac:dyDescent="0.35">
      <c r="A982" s="167" t="s">
        <v>406</v>
      </c>
      <c r="B982" s="151" t="s">
        <v>576</v>
      </c>
      <c r="C982" s="167" t="s">
        <v>12</v>
      </c>
      <c r="D982" s="167" t="s">
        <v>577</v>
      </c>
      <c r="E982" s="260" t="s">
        <v>548</v>
      </c>
      <c r="F982" s="260"/>
      <c r="G982" s="152" t="s">
        <v>16</v>
      </c>
      <c r="H982" s="153">
        <v>1</v>
      </c>
      <c r="I982" s="154">
        <v>43.42</v>
      </c>
      <c r="J982" s="154">
        <v>43.42</v>
      </c>
    </row>
    <row r="983" spans="1:10" ht="25" x14ac:dyDescent="0.35">
      <c r="A983" s="168"/>
      <c r="B983" s="168"/>
      <c r="C983" s="168"/>
      <c r="D983" s="168"/>
      <c r="E983" s="168" t="s">
        <v>422</v>
      </c>
      <c r="F983" s="159">
        <v>16.47</v>
      </c>
      <c r="G983" s="168" t="s">
        <v>423</v>
      </c>
      <c r="H983" s="159">
        <v>0</v>
      </c>
      <c r="I983" s="168" t="s">
        <v>424</v>
      </c>
      <c r="J983" s="159">
        <v>16.47</v>
      </c>
    </row>
    <row r="984" spans="1:10" ht="25.5" thickBot="1" x14ac:dyDescent="0.4">
      <c r="A984" s="168"/>
      <c r="B984" s="168"/>
      <c r="C984" s="168"/>
      <c r="D984" s="168"/>
      <c r="E984" s="168" t="s">
        <v>425</v>
      </c>
      <c r="F984" s="159">
        <v>14.61</v>
      </c>
      <c r="G984" s="168"/>
      <c r="H984" s="271" t="s">
        <v>426</v>
      </c>
      <c r="I984" s="271"/>
      <c r="J984" s="159">
        <v>65.319999999999993</v>
      </c>
    </row>
    <row r="985" spans="1:10" ht="15" thickTop="1" x14ac:dyDescent="0.35">
      <c r="A985" s="160"/>
      <c r="B985" s="160"/>
      <c r="C985" s="160"/>
      <c r="D985" s="160"/>
      <c r="E985" s="160"/>
      <c r="F985" s="160"/>
      <c r="G985" s="160"/>
      <c r="H985" s="160"/>
      <c r="I985" s="160"/>
      <c r="J985" s="160"/>
    </row>
    <row r="986" spans="1:10" x14ac:dyDescent="0.35">
      <c r="A986" s="165" t="s">
        <v>1857</v>
      </c>
      <c r="B986" s="173" t="s">
        <v>1</v>
      </c>
      <c r="C986" s="165" t="s">
        <v>2</v>
      </c>
      <c r="D986" s="165" t="s">
        <v>3</v>
      </c>
      <c r="E986" s="270" t="s">
        <v>403</v>
      </c>
      <c r="F986" s="270"/>
      <c r="G986" s="174" t="s">
        <v>4</v>
      </c>
      <c r="H986" s="173" t="s">
        <v>5</v>
      </c>
      <c r="I986" s="173" t="s">
        <v>6</v>
      </c>
      <c r="J986" s="173" t="s">
        <v>7</v>
      </c>
    </row>
    <row r="987" spans="1:10" ht="37.5" x14ac:dyDescent="0.35">
      <c r="A987" s="166" t="s">
        <v>404</v>
      </c>
      <c r="B987" s="142" t="s">
        <v>95</v>
      </c>
      <c r="C987" s="166" t="s">
        <v>12</v>
      </c>
      <c r="D987" s="166" t="s">
        <v>96</v>
      </c>
      <c r="E987" s="267" t="s">
        <v>548</v>
      </c>
      <c r="F987" s="267"/>
      <c r="G987" s="143" t="s">
        <v>16</v>
      </c>
      <c r="H987" s="150">
        <v>1</v>
      </c>
      <c r="I987" s="144">
        <v>37.020000000000003</v>
      </c>
      <c r="J987" s="144">
        <v>37.020000000000003</v>
      </c>
    </row>
    <row r="988" spans="1:10" ht="37.5" x14ac:dyDescent="0.35">
      <c r="A988" s="167" t="s">
        <v>406</v>
      </c>
      <c r="B988" s="151" t="s">
        <v>551</v>
      </c>
      <c r="C988" s="167" t="s">
        <v>12</v>
      </c>
      <c r="D988" s="167" t="s">
        <v>552</v>
      </c>
      <c r="E988" s="260" t="s">
        <v>548</v>
      </c>
      <c r="F988" s="260"/>
      <c r="G988" s="152" t="s">
        <v>16</v>
      </c>
      <c r="H988" s="153">
        <v>1</v>
      </c>
      <c r="I988" s="154">
        <v>7.29</v>
      </c>
      <c r="J988" s="154">
        <v>7.29</v>
      </c>
    </row>
    <row r="989" spans="1:10" ht="25" customHeight="1" x14ac:dyDescent="0.35">
      <c r="A989" s="167" t="s">
        <v>406</v>
      </c>
      <c r="B989" s="151" t="s">
        <v>578</v>
      </c>
      <c r="C989" s="167" t="s">
        <v>12</v>
      </c>
      <c r="D989" s="167" t="s">
        <v>579</v>
      </c>
      <c r="E989" s="260" t="s">
        <v>548</v>
      </c>
      <c r="F989" s="260"/>
      <c r="G989" s="152" t="s">
        <v>16</v>
      </c>
      <c r="H989" s="153">
        <v>1</v>
      </c>
      <c r="I989" s="154">
        <v>29.73</v>
      </c>
      <c r="J989" s="154">
        <v>29.73</v>
      </c>
    </row>
    <row r="990" spans="1:10" ht="37.5" customHeight="1" x14ac:dyDescent="0.35">
      <c r="A990" s="168"/>
      <c r="B990" s="168"/>
      <c r="C990" s="168"/>
      <c r="D990" s="168"/>
      <c r="E990" s="168" t="s">
        <v>422</v>
      </c>
      <c r="F990" s="159">
        <v>12.13</v>
      </c>
      <c r="G990" s="168" t="s">
        <v>423</v>
      </c>
      <c r="H990" s="159">
        <v>0</v>
      </c>
      <c r="I990" s="168" t="s">
        <v>424</v>
      </c>
      <c r="J990" s="159">
        <v>12.13</v>
      </c>
    </row>
    <row r="991" spans="1:10" ht="25.5" thickBot="1" x14ac:dyDescent="0.4">
      <c r="A991" s="168"/>
      <c r="B991" s="168"/>
      <c r="C991" s="168"/>
      <c r="D991" s="168"/>
      <c r="E991" s="168" t="s">
        <v>425</v>
      </c>
      <c r="F991" s="159">
        <v>10.66</v>
      </c>
      <c r="G991" s="168"/>
      <c r="H991" s="271" t="s">
        <v>426</v>
      </c>
      <c r="I991" s="271"/>
      <c r="J991" s="159">
        <v>47.68</v>
      </c>
    </row>
    <row r="992" spans="1:10" ht="15" thickTop="1" x14ac:dyDescent="0.35">
      <c r="A992" s="160"/>
      <c r="B992" s="160"/>
      <c r="C992" s="160"/>
      <c r="D992" s="160"/>
      <c r="E992" s="160"/>
      <c r="F992" s="160"/>
      <c r="G992" s="160"/>
      <c r="H992" s="160"/>
      <c r="I992" s="160"/>
      <c r="J992" s="160"/>
    </row>
    <row r="993" spans="1:10" x14ac:dyDescent="0.35">
      <c r="A993" s="165" t="s">
        <v>1858</v>
      </c>
      <c r="B993" s="173" t="s">
        <v>1</v>
      </c>
      <c r="C993" s="165" t="s">
        <v>2</v>
      </c>
      <c r="D993" s="165" t="s">
        <v>3</v>
      </c>
      <c r="E993" s="270" t="s">
        <v>403</v>
      </c>
      <c r="F993" s="270"/>
      <c r="G993" s="174" t="s">
        <v>4</v>
      </c>
      <c r="H993" s="173" t="s">
        <v>5</v>
      </c>
      <c r="I993" s="173" t="s">
        <v>6</v>
      </c>
      <c r="J993" s="173" t="s">
        <v>7</v>
      </c>
    </row>
    <row r="994" spans="1:10" ht="37.5" x14ac:dyDescent="0.35">
      <c r="A994" s="166" t="s">
        <v>404</v>
      </c>
      <c r="B994" s="142" t="s">
        <v>98</v>
      </c>
      <c r="C994" s="166" t="s">
        <v>12</v>
      </c>
      <c r="D994" s="166" t="s">
        <v>99</v>
      </c>
      <c r="E994" s="267" t="s">
        <v>548</v>
      </c>
      <c r="F994" s="267"/>
      <c r="G994" s="143" t="s">
        <v>16</v>
      </c>
      <c r="H994" s="150">
        <v>1</v>
      </c>
      <c r="I994" s="144">
        <v>34.96</v>
      </c>
      <c r="J994" s="144">
        <v>34.96</v>
      </c>
    </row>
    <row r="995" spans="1:10" ht="37.5" x14ac:dyDescent="0.35">
      <c r="A995" s="167" t="s">
        <v>406</v>
      </c>
      <c r="B995" s="151" t="s">
        <v>551</v>
      </c>
      <c r="C995" s="167" t="s">
        <v>12</v>
      </c>
      <c r="D995" s="167" t="s">
        <v>552</v>
      </c>
      <c r="E995" s="260" t="s">
        <v>548</v>
      </c>
      <c r="F995" s="260"/>
      <c r="G995" s="152" t="s">
        <v>16</v>
      </c>
      <c r="H995" s="153">
        <v>1</v>
      </c>
      <c r="I995" s="154">
        <v>7.29</v>
      </c>
      <c r="J995" s="154">
        <v>7.29</v>
      </c>
    </row>
    <row r="996" spans="1:10" ht="37.5" x14ac:dyDescent="0.35">
      <c r="A996" s="167" t="s">
        <v>406</v>
      </c>
      <c r="B996" s="151" t="s">
        <v>580</v>
      </c>
      <c r="C996" s="167" t="s">
        <v>12</v>
      </c>
      <c r="D996" s="167" t="s">
        <v>581</v>
      </c>
      <c r="E996" s="260" t="s">
        <v>548</v>
      </c>
      <c r="F996" s="260"/>
      <c r="G996" s="152" t="s">
        <v>16</v>
      </c>
      <c r="H996" s="153">
        <v>1</v>
      </c>
      <c r="I996" s="154">
        <v>27.67</v>
      </c>
      <c r="J996" s="154">
        <v>27.67</v>
      </c>
    </row>
    <row r="997" spans="1:10" ht="25" x14ac:dyDescent="0.35">
      <c r="A997" s="168"/>
      <c r="B997" s="168"/>
      <c r="C997" s="168"/>
      <c r="D997" s="168"/>
      <c r="E997" s="168" t="s">
        <v>422</v>
      </c>
      <c r="F997" s="159">
        <v>14.91</v>
      </c>
      <c r="G997" s="168" t="s">
        <v>423</v>
      </c>
      <c r="H997" s="159">
        <v>0</v>
      </c>
      <c r="I997" s="168" t="s">
        <v>424</v>
      </c>
      <c r="J997" s="159">
        <v>14.91</v>
      </c>
    </row>
    <row r="998" spans="1:10" ht="37.5" customHeight="1" thickBot="1" x14ac:dyDescent="0.4">
      <c r="A998" s="168"/>
      <c r="B998" s="168"/>
      <c r="C998" s="168"/>
      <c r="D998" s="168"/>
      <c r="E998" s="168" t="s">
        <v>425</v>
      </c>
      <c r="F998" s="159">
        <v>10.07</v>
      </c>
      <c r="G998" s="168"/>
      <c r="H998" s="271" t="s">
        <v>426</v>
      </c>
      <c r="I998" s="271"/>
      <c r="J998" s="159">
        <v>45.03</v>
      </c>
    </row>
    <row r="999" spans="1:10" ht="15" thickTop="1" x14ac:dyDescent="0.35">
      <c r="A999" s="160"/>
      <c r="B999" s="160"/>
      <c r="C999" s="160"/>
      <c r="D999" s="160"/>
      <c r="E999" s="160"/>
      <c r="F999" s="160"/>
      <c r="G999" s="160"/>
      <c r="H999" s="160"/>
      <c r="I999" s="160"/>
      <c r="J999" s="160"/>
    </row>
    <row r="1000" spans="1:10" x14ac:dyDescent="0.35">
      <c r="A1000" s="165" t="s">
        <v>1859</v>
      </c>
      <c r="B1000" s="173" t="s">
        <v>1</v>
      </c>
      <c r="C1000" s="165" t="s">
        <v>2</v>
      </c>
      <c r="D1000" s="165" t="s">
        <v>3</v>
      </c>
      <c r="E1000" s="270" t="s">
        <v>403</v>
      </c>
      <c r="F1000" s="270"/>
      <c r="G1000" s="174" t="s">
        <v>4</v>
      </c>
      <c r="H1000" s="173" t="s">
        <v>5</v>
      </c>
      <c r="I1000" s="173" t="s">
        <v>6</v>
      </c>
      <c r="J1000" s="173" t="s">
        <v>7</v>
      </c>
    </row>
    <row r="1001" spans="1:10" ht="37.5" x14ac:dyDescent="0.35">
      <c r="A1001" s="166" t="s">
        <v>404</v>
      </c>
      <c r="B1001" s="142" t="s">
        <v>46</v>
      </c>
      <c r="C1001" s="166" t="s">
        <v>12</v>
      </c>
      <c r="D1001" s="166" t="s">
        <v>47</v>
      </c>
      <c r="E1001" s="267" t="s">
        <v>548</v>
      </c>
      <c r="F1001" s="267"/>
      <c r="G1001" s="143" t="s">
        <v>16</v>
      </c>
      <c r="H1001" s="150">
        <v>1</v>
      </c>
      <c r="I1001" s="144">
        <v>45.48</v>
      </c>
      <c r="J1001" s="144">
        <v>45.48</v>
      </c>
    </row>
    <row r="1002" spans="1:10" ht="37.5" x14ac:dyDescent="0.35">
      <c r="A1002" s="167" t="s">
        <v>406</v>
      </c>
      <c r="B1002" s="151" t="s">
        <v>551</v>
      </c>
      <c r="C1002" s="167" t="s">
        <v>12</v>
      </c>
      <c r="D1002" s="167" t="s">
        <v>552</v>
      </c>
      <c r="E1002" s="260" t="s">
        <v>548</v>
      </c>
      <c r="F1002" s="260"/>
      <c r="G1002" s="152" t="s">
        <v>16</v>
      </c>
      <c r="H1002" s="153">
        <v>1</v>
      </c>
      <c r="I1002" s="154">
        <v>7.29</v>
      </c>
      <c r="J1002" s="154">
        <v>7.29</v>
      </c>
    </row>
    <row r="1003" spans="1:10" ht="37.5" x14ac:dyDescent="0.35">
      <c r="A1003" s="167" t="s">
        <v>406</v>
      </c>
      <c r="B1003" s="151" t="s">
        <v>582</v>
      </c>
      <c r="C1003" s="167" t="s">
        <v>12</v>
      </c>
      <c r="D1003" s="167" t="s">
        <v>583</v>
      </c>
      <c r="E1003" s="260" t="s">
        <v>548</v>
      </c>
      <c r="F1003" s="260"/>
      <c r="G1003" s="152" t="s">
        <v>16</v>
      </c>
      <c r="H1003" s="153">
        <v>1</v>
      </c>
      <c r="I1003" s="154">
        <v>38.19</v>
      </c>
      <c r="J1003" s="154">
        <v>38.19</v>
      </c>
    </row>
    <row r="1004" spans="1:10" ht="25" x14ac:dyDescent="0.35">
      <c r="A1004" s="168"/>
      <c r="B1004" s="168"/>
      <c r="C1004" s="168"/>
      <c r="D1004" s="168"/>
      <c r="E1004" s="168" t="s">
        <v>422</v>
      </c>
      <c r="F1004" s="159">
        <v>16.47</v>
      </c>
      <c r="G1004" s="168" t="s">
        <v>423</v>
      </c>
      <c r="H1004" s="159">
        <v>0</v>
      </c>
      <c r="I1004" s="168" t="s">
        <v>424</v>
      </c>
      <c r="J1004" s="159">
        <v>16.47</v>
      </c>
    </row>
    <row r="1005" spans="1:10" ht="25.5" thickBot="1" x14ac:dyDescent="0.4">
      <c r="A1005" s="168"/>
      <c r="B1005" s="168"/>
      <c r="C1005" s="168"/>
      <c r="D1005" s="168"/>
      <c r="E1005" s="168" t="s">
        <v>425</v>
      </c>
      <c r="F1005" s="159">
        <v>13.1</v>
      </c>
      <c r="G1005" s="168"/>
      <c r="H1005" s="271" t="s">
        <v>426</v>
      </c>
      <c r="I1005" s="271"/>
      <c r="J1005" s="159">
        <v>58.58</v>
      </c>
    </row>
    <row r="1006" spans="1:10" ht="15" thickTop="1" x14ac:dyDescent="0.35">
      <c r="A1006" s="160"/>
      <c r="B1006" s="160"/>
      <c r="C1006" s="160"/>
      <c r="D1006" s="160"/>
      <c r="E1006" s="160"/>
      <c r="F1006" s="160"/>
      <c r="G1006" s="160"/>
      <c r="H1006" s="160"/>
      <c r="I1006" s="160"/>
      <c r="J1006" s="160"/>
    </row>
    <row r="1007" spans="1:10" x14ac:dyDescent="0.35">
      <c r="A1007" s="165" t="s">
        <v>1860</v>
      </c>
      <c r="B1007" s="173" t="s">
        <v>1</v>
      </c>
      <c r="C1007" s="165" t="s">
        <v>2</v>
      </c>
      <c r="D1007" s="165" t="s">
        <v>3</v>
      </c>
      <c r="E1007" s="270" t="s">
        <v>403</v>
      </c>
      <c r="F1007" s="270"/>
      <c r="G1007" s="174" t="s">
        <v>4</v>
      </c>
      <c r="H1007" s="173" t="s">
        <v>5</v>
      </c>
      <c r="I1007" s="173" t="s">
        <v>6</v>
      </c>
      <c r="J1007" s="173" t="s">
        <v>7</v>
      </c>
    </row>
    <row r="1008" spans="1:10" ht="25" customHeight="1" x14ac:dyDescent="0.35">
      <c r="A1008" s="166" t="s">
        <v>404</v>
      </c>
      <c r="B1008" s="142" t="s">
        <v>102</v>
      </c>
      <c r="C1008" s="166" t="s">
        <v>12</v>
      </c>
      <c r="D1008" s="166" t="s">
        <v>103</v>
      </c>
      <c r="E1008" s="267" t="s">
        <v>548</v>
      </c>
      <c r="F1008" s="267"/>
      <c r="G1008" s="143" t="s">
        <v>16</v>
      </c>
      <c r="H1008" s="150">
        <v>1</v>
      </c>
      <c r="I1008" s="144">
        <v>39.74</v>
      </c>
      <c r="J1008" s="144">
        <v>39.74</v>
      </c>
    </row>
    <row r="1009" spans="1:10" ht="37.5" x14ac:dyDescent="0.35">
      <c r="A1009" s="167" t="s">
        <v>406</v>
      </c>
      <c r="B1009" s="151" t="s">
        <v>551</v>
      </c>
      <c r="C1009" s="167" t="s">
        <v>12</v>
      </c>
      <c r="D1009" s="167" t="s">
        <v>552</v>
      </c>
      <c r="E1009" s="260" t="s">
        <v>548</v>
      </c>
      <c r="F1009" s="260"/>
      <c r="G1009" s="152" t="s">
        <v>16</v>
      </c>
      <c r="H1009" s="153">
        <v>1</v>
      </c>
      <c r="I1009" s="154">
        <v>7.29</v>
      </c>
      <c r="J1009" s="154">
        <v>7.29</v>
      </c>
    </row>
    <row r="1010" spans="1:10" ht="37.5" x14ac:dyDescent="0.35">
      <c r="A1010" s="167" t="s">
        <v>406</v>
      </c>
      <c r="B1010" s="151" t="s">
        <v>584</v>
      </c>
      <c r="C1010" s="167" t="s">
        <v>12</v>
      </c>
      <c r="D1010" s="167" t="s">
        <v>585</v>
      </c>
      <c r="E1010" s="260" t="s">
        <v>548</v>
      </c>
      <c r="F1010" s="260"/>
      <c r="G1010" s="152" t="s">
        <v>16</v>
      </c>
      <c r="H1010" s="153">
        <v>1</v>
      </c>
      <c r="I1010" s="154">
        <v>32.450000000000003</v>
      </c>
      <c r="J1010" s="154">
        <v>32.450000000000003</v>
      </c>
    </row>
    <row r="1011" spans="1:10" ht="25" x14ac:dyDescent="0.35">
      <c r="A1011" s="168"/>
      <c r="B1011" s="168"/>
      <c r="C1011" s="168"/>
      <c r="D1011" s="168"/>
      <c r="E1011" s="168" t="s">
        <v>422</v>
      </c>
      <c r="F1011" s="159">
        <v>12.62</v>
      </c>
      <c r="G1011" s="168" t="s">
        <v>423</v>
      </c>
      <c r="H1011" s="159">
        <v>0</v>
      </c>
      <c r="I1011" s="168" t="s">
        <v>424</v>
      </c>
      <c r="J1011" s="159">
        <v>12.62</v>
      </c>
    </row>
    <row r="1012" spans="1:10" ht="25.5" thickBot="1" x14ac:dyDescent="0.4">
      <c r="A1012" s="168"/>
      <c r="B1012" s="168"/>
      <c r="C1012" s="168"/>
      <c r="D1012" s="168"/>
      <c r="E1012" s="168" t="s">
        <v>425</v>
      </c>
      <c r="F1012" s="159">
        <v>11.45</v>
      </c>
      <c r="G1012" s="168"/>
      <c r="H1012" s="271" t="s">
        <v>426</v>
      </c>
      <c r="I1012" s="271"/>
      <c r="J1012" s="159">
        <v>51.19</v>
      </c>
    </row>
    <row r="1013" spans="1:10" ht="15" thickTop="1" x14ac:dyDescent="0.35">
      <c r="A1013" s="160"/>
      <c r="B1013" s="160"/>
      <c r="C1013" s="160"/>
      <c r="D1013" s="160"/>
      <c r="E1013" s="160"/>
      <c r="F1013" s="160"/>
      <c r="G1013" s="160"/>
      <c r="H1013" s="160"/>
      <c r="I1013" s="160"/>
      <c r="J1013" s="160"/>
    </row>
    <row r="1014" spans="1:10" x14ac:dyDescent="0.35">
      <c r="A1014" s="165" t="s">
        <v>1861</v>
      </c>
      <c r="B1014" s="173" t="s">
        <v>1</v>
      </c>
      <c r="C1014" s="165" t="s">
        <v>2</v>
      </c>
      <c r="D1014" s="165" t="s">
        <v>3</v>
      </c>
      <c r="E1014" s="270" t="s">
        <v>403</v>
      </c>
      <c r="F1014" s="270"/>
      <c r="G1014" s="174" t="s">
        <v>4</v>
      </c>
      <c r="H1014" s="173" t="s">
        <v>5</v>
      </c>
      <c r="I1014" s="173" t="s">
        <v>6</v>
      </c>
      <c r="J1014" s="173" t="s">
        <v>7</v>
      </c>
    </row>
    <row r="1015" spans="1:10" ht="37.5" x14ac:dyDescent="0.35">
      <c r="A1015" s="166" t="s">
        <v>404</v>
      </c>
      <c r="B1015" s="142" t="s">
        <v>195</v>
      </c>
      <c r="C1015" s="166" t="s">
        <v>12</v>
      </c>
      <c r="D1015" s="166" t="s">
        <v>196</v>
      </c>
      <c r="E1015" s="267" t="s">
        <v>548</v>
      </c>
      <c r="F1015" s="267"/>
      <c r="G1015" s="143" t="s">
        <v>16</v>
      </c>
      <c r="H1015" s="150">
        <v>1</v>
      </c>
      <c r="I1015" s="144">
        <v>50.06</v>
      </c>
      <c r="J1015" s="144">
        <v>50.06</v>
      </c>
    </row>
    <row r="1016" spans="1:10" ht="37.5" x14ac:dyDescent="0.35">
      <c r="A1016" s="167" t="s">
        <v>406</v>
      </c>
      <c r="B1016" s="151" t="s">
        <v>551</v>
      </c>
      <c r="C1016" s="167" t="s">
        <v>12</v>
      </c>
      <c r="D1016" s="167" t="s">
        <v>552</v>
      </c>
      <c r="E1016" s="260" t="s">
        <v>548</v>
      </c>
      <c r="F1016" s="260"/>
      <c r="G1016" s="152" t="s">
        <v>16</v>
      </c>
      <c r="H1016" s="153">
        <v>1</v>
      </c>
      <c r="I1016" s="154">
        <v>7.29</v>
      </c>
      <c r="J1016" s="154">
        <v>7.29</v>
      </c>
    </row>
    <row r="1017" spans="1:10" ht="37.5" x14ac:dyDescent="0.35">
      <c r="A1017" s="167" t="s">
        <v>406</v>
      </c>
      <c r="B1017" s="151" t="s">
        <v>586</v>
      </c>
      <c r="C1017" s="167" t="s">
        <v>12</v>
      </c>
      <c r="D1017" s="167" t="s">
        <v>587</v>
      </c>
      <c r="E1017" s="260" t="s">
        <v>548</v>
      </c>
      <c r="F1017" s="260"/>
      <c r="G1017" s="152" t="s">
        <v>16</v>
      </c>
      <c r="H1017" s="153">
        <v>1</v>
      </c>
      <c r="I1017" s="154">
        <v>42.77</v>
      </c>
      <c r="J1017" s="154">
        <v>42.77</v>
      </c>
    </row>
    <row r="1018" spans="1:10" ht="37.5" customHeight="1" x14ac:dyDescent="0.35">
      <c r="A1018" s="168"/>
      <c r="B1018" s="168"/>
      <c r="C1018" s="168"/>
      <c r="D1018" s="168"/>
      <c r="E1018" s="168" t="s">
        <v>422</v>
      </c>
      <c r="F1018" s="159">
        <v>16.47</v>
      </c>
      <c r="G1018" s="168" t="s">
        <v>423</v>
      </c>
      <c r="H1018" s="159">
        <v>0</v>
      </c>
      <c r="I1018" s="168" t="s">
        <v>424</v>
      </c>
      <c r="J1018" s="159">
        <v>16.47</v>
      </c>
    </row>
    <row r="1019" spans="1:10" ht="25.5" thickBot="1" x14ac:dyDescent="0.4">
      <c r="A1019" s="168"/>
      <c r="B1019" s="168"/>
      <c r="C1019" s="168"/>
      <c r="D1019" s="168"/>
      <c r="E1019" s="168" t="s">
        <v>425</v>
      </c>
      <c r="F1019" s="159">
        <v>14.42</v>
      </c>
      <c r="G1019" s="168"/>
      <c r="H1019" s="271" t="s">
        <v>426</v>
      </c>
      <c r="I1019" s="271"/>
      <c r="J1019" s="159">
        <v>64.48</v>
      </c>
    </row>
    <row r="1020" spans="1:10" ht="15" thickTop="1" x14ac:dyDescent="0.35">
      <c r="A1020" s="160"/>
      <c r="B1020" s="160"/>
      <c r="C1020" s="160"/>
      <c r="D1020" s="160"/>
      <c r="E1020" s="160"/>
      <c r="F1020" s="160"/>
      <c r="G1020" s="160"/>
      <c r="H1020" s="160"/>
      <c r="I1020" s="160"/>
      <c r="J1020" s="160"/>
    </row>
    <row r="1021" spans="1:10" x14ac:dyDescent="0.35">
      <c r="A1021" s="165" t="s">
        <v>1862</v>
      </c>
      <c r="B1021" s="173" t="s">
        <v>1</v>
      </c>
      <c r="C1021" s="165" t="s">
        <v>2</v>
      </c>
      <c r="D1021" s="165" t="s">
        <v>3</v>
      </c>
      <c r="E1021" s="270" t="s">
        <v>403</v>
      </c>
      <c r="F1021" s="270"/>
      <c r="G1021" s="174" t="s">
        <v>4</v>
      </c>
      <c r="H1021" s="173" t="s">
        <v>5</v>
      </c>
      <c r="I1021" s="173" t="s">
        <v>6</v>
      </c>
      <c r="J1021" s="173" t="s">
        <v>7</v>
      </c>
    </row>
    <row r="1022" spans="1:10" ht="25" x14ac:dyDescent="0.35">
      <c r="A1022" s="166" t="s">
        <v>404</v>
      </c>
      <c r="B1022" s="142" t="s">
        <v>112</v>
      </c>
      <c r="C1022" s="166" t="s">
        <v>58</v>
      </c>
      <c r="D1022" s="166" t="s">
        <v>113</v>
      </c>
      <c r="E1022" s="267" t="s">
        <v>588</v>
      </c>
      <c r="F1022" s="267"/>
      <c r="G1022" s="143" t="s">
        <v>30</v>
      </c>
      <c r="H1022" s="150">
        <v>1</v>
      </c>
      <c r="I1022" s="144">
        <v>61.7</v>
      </c>
      <c r="J1022" s="144">
        <v>61.7</v>
      </c>
    </row>
    <row r="1023" spans="1:10" ht="37.5" customHeight="1" x14ac:dyDescent="0.35">
      <c r="A1023" s="167" t="s">
        <v>406</v>
      </c>
      <c r="B1023" s="151" t="s">
        <v>487</v>
      </c>
      <c r="C1023" s="167" t="s">
        <v>58</v>
      </c>
      <c r="D1023" s="167" t="s">
        <v>488</v>
      </c>
      <c r="E1023" s="260" t="s">
        <v>485</v>
      </c>
      <c r="F1023" s="260"/>
      <c r="G1023" s="152" t="s">
        <v>486</v>
      </c>
      <c r="H1023" s="153">
        <v>1</v>
      </c>
      <c r="I1023" s="154">
        <v>3.75</v>
      </c>
      <c r="J1023" s="154">
        <v>3.75</v>
      </c>
    </row>
    <row r="1024" spans="1:10" ht="37.5" customHeight="1" x14ac:dyDescent="0.35">
      <c r="A1024" s="167" t="s">
        <v>406</v>
      </c>
      <c r="B1024" s="151" t="s">
        <v>497</v>
      </c>
      <c r="C1024" s="167" t="s">
        <v>58</v>
      </c>
      <c r="D1024" s="167" t="s">
        <v>498</v>
      </c>
      <c r="E1024" s="260" t="s">
        <v>485</v>
      </c>
      <c r="F1024" s="260"/>
      <c r="G1024" s="152" t="s">
        <v>486</v>
      </c>
      <c r="H1024" s="153">
        <v>1</v>
      </c>
      <c r="I1024" s="154">
        <v>3.58</v>
      </c>
      <c r="J1024" s="154">
        <v>3.58</v>
      </c>
    </row>
    <row r="1025" spans="1:10" ht="25" x14ac:dyDescent="0.35">
      <c r="A1025" s="169" t="s">
        <v>412</v>
      </c>
      <c r="B1025" s="155" t="s">
        <v>589</v>
      </c>
      <c r="C1025" s="169" t="s">
        <v>58</v>
      </c>
      <c r="D1025" s="169" t="s">
        <v>590</v>
      </c>
      <c r="E1025" s="261">
        <v>0</v>
      </c>
      <c r="F1025" s="261"/>
      <c r="G1025" s="156" t="s">
        <v>30</v>
      </c>
      <c r="H1025" s="157">
        <v>1</v>
      </c>
      <c r="I1025" s="158">
        <v>5.43</v>
      </c>
      <c r="J1025" s="158">
        <v>5.43</v>
      </c>
    </row>
    <row r="1026" spans="1:10" ht="37.5" customHeight="1" x14ac:dyDescent="0.35">
      <c r="A1026" s="169" t="s">
        <v>412</v>
      </c>
      <c r="B1026" s="155" t="s">
        <v>499</v>
      </c>
      <c r="C1026" s="169" t="s">
        <v>12</v>
      </c>
      <c r="D1026" s="169" t="s">
        <v>500</v>
      </c>
      <c r="E1026" s="261" t="s">
        <v>491</v>
      </c>
      <c r="F1026" s="261"/>
      <c r="G1026" s="156" t="s">
        <v>409</v>
      </c>
      <c r="H1026" s="157">
        <v>1</v>
      </c>
      <c r="I1026" s="158">
        <v>14.62</v>
      </c>
      <c r="J1026" s="158">
        <v>14.62</v>
      </c>
    </row>
    <row r="1027" spans="1:10" ht="25" x14ac:dyDescent="0.35">
      <c r="A1027" s="169" t="s">
        <v>412</v>
      </c>
      <c r="B1027" s="155" t="s">
        <v>591</v>
      </c>
      <c r="C1027" s="169" t="s">
        <v>12</v>
      </c>
      <c r="D1027" s="169" t="s">
        <v>592</v>
      </c>
      <c r="E1027" s="261" t="s">
        <v>415</v>
      </c>
      <c r="F1027" s="261"/>
      <c r="G1027" s="156" t="s">
        <v>16</v>
      </c>
      <c r="H1027" s="157">
        <v>1</v>
      </c>
      <c r="I1027" s="158">
        <v>23.73</v>
      </c>
      <c r="J1027" s="158">
        <v>23.73</v>
      </c>
    </row>
    <row r="1028" spans="1:10" ht="25" customHeight="1" x14ac:dyDescent="0.35">
      <c r="A1028" s="169" t="s">
        <v>412</v>
      </c>
      <c r="B1028" s="155" t="s">
        <v>492</v>
      </c>
      <c r="C1028" s="169" t="s">
        <v>12</v>
      </c>
      <c r="D1028" s="169" t="s">
        <v>493</v>
      </c>
      <c r="E1028" s="261" t="s">
        <v>491</v>
      </c>
      <c r="F1028" s="261"/>
      <c r="G1028" s="156" t="s">
        <v>409</v>
      </c>
      <c r="H1028" s="157">
        <v>1</v>
      </c>
      <c r="I1028" s="158">
        <v>10.59</v>
      </c>
      <c r="J1028" s="158">
        <v>10.59</v>
      </c>
    </row>
    <row r="1029" spans="1:10" ht="25" x14ac:dyDescent="0.35">
      <c r="A1029" s="168"/>
      <c r="B1029" s="168"/>
      <c r="C1029" s="168"/>
      <c r="D1029" s="168"/>
      <c r="E1029" s="168" t="s">
        <v>422</v>
      </c>
      <c r="F1029" s="159">
        <v>25.21</v>
      </c>
      <c r="G1029" s="168" t="s">
        <v>423</v>
      </c>
      <c r="H1029" s="159">
        <v>0</v>
      </c>
      <c r="I1029" s="168" t="s">
        <v>424</v>
      </c>
      <c r="J1029" s="159">
        <v>25.21</v>
      </c>
    </row>
    <row r="1030" spans="1:10" ht="25.5" thickBot="1" x14ac:dyDescent="0.4">
      <c r="A1030" s="168"/>
      <c r="B1030" s="168"/>
      <c r="C1030" s="168"/>
      <c r="D1030" s="168"/>
      <c r="E1030" s="168" t="s">
        <v>425</v>
      </c>
      <c r="F1030" s="159">
        <v>17.78</v>
      </c>
      <c r="G1030" s="168"/>
      <c r="H1030" s="271" t="s">
        <v>426</v>
      </c>
      <c r="I1030" s="271"/>
      <c r="J1030" s="159">
        <v>79.48</v>
      </c>
    </row>
    <row r="1031" spans="1:10" ht="15" thickTop="1" x14ac:dyDescent="0.35">
      <c r="A1031" s="160"/>
      <c r="B1031" s="160"/>
      <c r="C1031" s="160"/>
      <c r="D1031" s="160"/>
      <c r="E1031" s="160"/>
      <c r="F1031" s="160"/>
      <c r="G1031" s="160"/>
      <c r="H1031" s="160"/>
      <c r="I1031" s="160"/>
      <c r="J1031" s="160"/>
    </row>
    <row r="1032" spans="1:10" x14ac:dyDescent="0.35">
      <c r="A1032" s="165" t="s">
        <v>1863</v>
      </c>
      <c r="B1032" s="173" t="s">
        <v>1</v>
      </c>
      <c r="C1032" s="165" t="s">
        <v>2</v>
      </c>
      <c r="D1032" s="165" t="s">
        <v>3</v>
      </c>
      <c r="E1032" s="270" t="s">
        <v>403</v>
      </c>
      <c r="F1032" s="270"/>
      <c r="G1032" s="174" t="s">
        <v>4</v>
      </c>
      <c r="H1032" s="173" t="s">
        <v>5</v>
      </c>
      <c r="I1032" s="173" t="s">
        <v>6</v>
      </c>
      <c r="J1032" s="173" t="s">
        <v>7</v>
      </c>
    </row>
    <row r="1033" spans="1:10" ht="25" x14ac:dyDescent="0.35">
      <c r="A1033" s="166" t="s">
        <v>404</v>
      </c>
      <c r="B1033" s="142" t="s">
        <v>197</v>
      </c>
      <c r="C1033" s="166" t="s">
        <v>58</v>
      </c>
      <c r="D1033" s="166" t="s">
        <v>198</v>
      </c>
      <c r="E1033" s="267" t="s">
        <v>593</v>
      </c>
      <c r="F1033" s="267"/>
      <c r="G1033" s="143" t="s">
        <v>30</v>
      </c>
      <c r="H1033" s="150">
        <v>1</v>
      </c>
      <c r="I1033" s="144">
        <v>50.39</v>
      </c>
      <c r="J1033" s="144">
        <v>50.39</v>
      </c>
    </row>
    <row r="1034" spans="1:10" ht="37.5" x14ac:dyDescent="0.35">
      <c r="A1034" s="167" t="s">
        <v>406</v>
      </c>
      <c r="B1034" s="151" t="s">
        <v>487</v>
      </c>
      <c r="C1034" s="167" t="s">
        <v>58</v>
      </c>
      <c r="D1034" s="167" t="s">
        <v>488</v>
      </c>
      <c r="E1034" s="260" t="s">
        <v>485</v>
      </c>
      <c r="F1034" s="260"/>
      <c r="G1034" s="152" t="s">
        <v>486</v>
      </c>
      <c r="H1034" s="153">
        <v>0.5</v>
      </c>
      <c r="I1034" s="154">
        <v>3.75</v>
      </c>
      <c r="J1034" s="154">
        <v>1.87</v>
      </c>
    </row>
    <row r="1035" spans="1:10" ht="37.5" x14ac:dyDescent="0.35">
      <c r="A1035" s="167" t="s">
        <v>406</v>
      </c>
      <c r="B1035" s="151" t="s">
        <v>497</v>
      </c>
      <c r="C1035" s="167" t="s">
        <v>58</v>
      </c>
      <c r="D1035" s="167" t="s">
        <v>498</v>
      </c>
      <c r="E1035" s="260" t="s">
        <v>485</v>
      </c>
      <c r="F1035" s="260"/>
      <c r="G1035" s="152" t="s">
        <v>486</v>
      </c>
      <c r="H1035" s="153">
        <v>0.5</v>
      </c>
      <c r="I1035" s="154">
        <v>3.58</v>
      </c>
      <c r="J1035" s="154">
        <v>1.79</v>
      </c>
    </row>
    <row r="1036" spans="1:10" ht="25" x14ac:dyDescent="0.35">
      <c r="A1036" s="169" t="s">
        <v>412</v>
      </c>
      <c r="B1036" s="155" t="s">
        <v>594</v>
      </c>
      <c r="C1036" s="169" t="s">
        <v>58</v>
      </c>
      <c r="D1036" s="169" t="s">
        <v>595</v>
      </c>
      <c r="E1036" s="261">
        <v>0</v>
      </c>
      <c r="F1036" s="261"/>
      <c r="G1036" s="156" t="s">
        <v>30</v>
      </c>
      <c r="H1036" s="157">
        <v>1</v>
      </c>
      <c r="I1036" s="158">
        <v>34.130000000000003</v>
      </c>
      <c r="J1036" s="158">
        <v>34.130000000000003</v>
      </c>
    </row>
    <row r="1037" spans="1:10" x14ac:dyDescent="0.35">
      <c r="A1037" s="169" t="s">
        <v>412</v>
      </c>
      <c r="B1037" s="155" t="s">
        <v>499</v>
      </c>
      <c r="C1037" s="169" t="s">
        <v>12</v>
      </c>
      <c r="D1037" s="169" t="s">
        <v>500</v>
      </c>
      <c r="E1037" s="261" t="s">
        <v>491</v>
      </c>
      <c r="F1037" s="261"/>
      <c r="G1037" s="156" t="s">
        <v>409</v>
      </c>
      <c r="H1037" s="157">
        <v>0.5</v>
      </c>
      <c r="I1037" s="158">
        <v>14.62</v>
      </c>
      <c r="J1037" s="158">
        <v>7.31</v>
      </c>
    </row>
    <row r="1038" spans="1:10" x14ac:dyDescent="0.35">
      <c r="A1038" s="169" t="s">
        <v>412</v>
      </c>
      <c r="B1038" s="155" t="s">
        <v>492</v>
      </c>
      <c r="C1038" s="169" t="s">
        <v>12</v>
      </c>
      <c r="D1038" s="169" t="s">
        <v>493</v>
      </c>
      <c r="E1038" s="261" t="s">
        <v>491</v>
      </c>
      <c r="F1038" s="261"/>
      <c r="G1038" s="156" t="s">
        <v>409</v>
      </c>
      <c r="H1038" s="157">
        <v>0.5</v>
      </c>
      <c r="I1038" s="158">
        <v>10.59</v>
      </c>
      <c r="J1038" s="158">
        <v>5.29</v>
      </c>
    </row>
    <row r="1039" spans="1:10" ht="25" x14ac:dyDescent="0.35">
      <c r="A1039" s="168"/>
      <c r="B1039" s="168"/>
      <c r="C1039" s="168"/>
      <c r="D1039" s="168"/>
      <c r="E1039" s="168" t="s">
        <v>422</v>
      </c>
      <c r="F1039" s="159">
        <v>12.6</v>
      </c>
      <c r="G1039" s="168" t="s">
        <v>423</v>
      </c>
      <c r="H1039" s="159">
        <v>0</v>
      </c>
      <c r="I1039" s="168" t="s">
        <v>424</v>
      </c>
      <c r="J1039" s="159">
        <v>12.6</v>
      </c>
    </row>
    <row r="1040" spans="1:10" ht="25.5" thickBot="1" x14ac:dyDescent="0.4">
      <c r="A1040" s="168"/>
      <c r="B1040" s="168"/>
      <c r="C1040" s="168"/>
      <c r="D1040" s="168"/>
      <c r="E1040" s="168" t="s">
        <v>425</v>
      </c>
      <c r="F1040" s="159">
        <v>14.52</v>
      </c>
      <c r="G1040" s="168"/>
      <c r="H1040" s="271" t="s">
        <v>426</v>
      </c>
      <c r="I1040" s="271"/>
      <c r="J1040" s="159">
        <v>64.91</v>
      </c>
    </row>
    <row r="1041" spans="1:10" ht="15" thickTop="1" x14ac:dyDescent="0.35">
      <c r="A1041" s="160"/>
      <c r="B1041" s="160"/>
      <c r="C1041" s="160"/>
      <c r="D1041" s="160"/>
      <c r="E1041" s="160"/>
      <c r="F1041" s="160"/>
      <c r="G1041" s="160"/>
      <c r="H1041" s="160"/>
      <c r="I1041" s="160"/>
      <c r="J1041" s="160"/>
    </row>
    <row r="1042" spans="1:10" ht="25" customHeight="1" x14ac:dyDescent="0.35">
      <c r="A1042" s="165" t="s">
        <v>1864</v>
      </c>
      <c r="B1042" s="173" t="s">
        <v>1</v>
      </c>
      <c r="C1042" s="165" t="s">
        <v>2</v>
      </c>
      <c r="D1042" s="165" t="s">
        <v>3</v>
      </c>
      <c r="E1042" s="270" t="s">
        <v>403</v>
      </c>
      <c r="F1042" s="270"/>
      <c r="G1042" s="174" t="s">
        <v>4</v>
      </c>
      <c r="H1042" s="173" t="s">
        <v>5</v>
      </c>
      <c r="I1042" s="173" t="s">
        <v>6</v>
      </c>
      <c r="J1042" s="173" t="s">
        <v>7</v>
      </c>
    </row>
    <row r="1043" spans="1:10" ht="25" x14ac:dyDescent="0.35">
      <c r="A1043" s="166" t="s">
        <v>404</v>
      </c>
      <c r="B1043" s="142" t="s">
        <v>199</v>
      </c>
      <c r="C1043" s="166" t="s">
        <v>12</v>
      </c>
      <c r="D1043" s="166" t="s">
        <v>200</v>
      </c>
      <c r="E1043" s="267" t="s">
        <v>548</v>
      </c>
      <c r="F1043" s="267"/>
      <c r="G1043" s="143" t="s">
        <v>16</v>
      </c>
      <c r="H1043" s="150">
        <v>1</v>
      </c>
      <c r="I1043" s="144">
        <v>28.87</v>
      </c>
      <c r="J1043" s="144">
        <v>28.87</v>
      </c>
    </row>
    <row r="1044" spans="1:10" ht="37.5" x14ac:dyDescent="0.35">
      <c r="A1044" s="167" t="s">
        <v>406</v>
      </c>
      <c r="B1044" s="151" t="s">
        <v>596</v>
      </c>
      <c r="C1044" s="167" t="s">
        <v>12</v>
      </c>
      <c r="D1044" s="167" t="s">
        <v>597</v>
      </c>
      <c r="E1044" s="260" t="s">
        <v>477</v>
      </c>
      <c r="F1044" s="260"/>
      <c r="G1044" s="152" t="s">
        <v>409</v>
      </c>
      <c r="H1044" s="153">
        <v>7.4800000000000005E-2</v>
      </c>
      <c r="I1044" s="154">
        <v>17.75</v>
      </c>
      <c r="J1044" s="154">
        <v>1.32</v>
      </c>
    </row>
    <row r="1045" spans="1:10" ht="37.5" x14ac:dyDescent="0.35">
      <c r="A1045" s="167" t="s">
        <v>406</v>
      </c>
      <c r="B1045" s="151" t="s">
        <v>478</v>
      </c>
      <c r="C1045" s="167" t="s">
        <v>12</v>
      </c>
      <c r="D1045" s="167" t="s">
        <v>479</v>
      </c>
      <c r="E1045" s="260" t="s">
        <v>477</v>
      </c>
      <c r="F1045" s="260"/>
      <c r="G1045" s="152" t="s">
        <v>409</v>
      </c>
      <c r="H1045" s="153">
        <v>0.17949999999999999</v>
      </c>
      <c r="I1045" s="154">
        <v>21.52</v>
      </c>
      <c r="J1045" s="154">
        <v>3.86</v>
      </c>
    </row>
    <row r="1046" spans="1:10" ht="25" x14ac:dyDescent="0.35">
      <c r="A1046" s="169" t="s">
        <v>412</v>
      </c>
      <c r="B1046" s="155" t="s">
        <v>598</v>
      </c>
      <c r="C1046" s="169" t="s">
        <v>12</v>
      </c>
      <c r="D1046" s="169" t="s">
        <v>599</v>
      </c>
      <c r="E1046" s="261" t="s">
        <v>415</v>
      </c>
      <c r="F1046" s="261"/>
      <c r="G1046" s="156" t="s">
        <v>16</v>
      </c>
      <c r="H1046" s="157">
        <v>1</v>
      </c>
      <c r="I1046" s="158">
        <v>23.69</v>
      </c>
      <c r="J1046" s="158">
        <v>23.69</v>
      </c>
    </row>
    <row r="1047" spans="1:10" ht="25" x14ac:dyDescent="0.35">
      <c r="A1047" s="168"/>
      <c r="B1047" s="168"/>
      <c r="C1047" s="168"/>
      <c r="D1047" s="168"/>
      <c r="E1047" s="168" t="s">
        <v>422</v>
      </c>
      <c r="F1047" s="159">
        <v>3.54</v>
      </c>
      <c r="G1047" s="168" t="s">
        <v>423</v>
      </c>
      <c r="H1047" s="159">
        <v>0</v>
      </c>
      <c r="I1047" s="168" t="s">
        <v>424</v>
      </c>
      <c r="J1047" s="159">
        <v>3.54</v>
      </c>
    </row>
    <row r="1048" spans="1:10" ht="25.5" thickBot="1" x14ac:dyDescent="0.4">
      <c r="A1048" s="168"/>
      <c r="B1048" s="168"/>
      <c r="C1048" s="168"/>
      <c r="D1048" s="168"/>
      <c r="E1048" s="168" t="s">
        <v>425</v>
      </c>
      <c r="F1048" s="159">
        <v>8.32</v>
      </c>
      <c r="G1048" s="168"/>
      <c r="H1048" s="271" t="s">
        <v>426</v>
      </c>
      <c r="I1048" s="271"/>
      <c r="J1048" s="159">
        <v>37.19</v>
      </c>
    </row>
    <row r="1049" spans="1:10" ht="15" thickTop="1" x14ac:dyDescent="0.35">
      <c r="A1049" s="160"/>
      <c r="B1049" s="160"/>
      <c r="C1049" s="160"/>
      <c r="D1049" s="160"/>
      <c r="E1049" s="160"/>
      <c r="F1049" s="160"/>
      <c r="G1049" s="160"/>
      <c r="H1049" s="160"/>
      <c r="I1049" s="160"/>
      <c r="J1049" s="160"/>
    </row>
    <row r="1050" spans="1:10" x14ac:dyDescent="0.35">
      <c r="A1050" s="165" t="s">
        <v>1865</v>
      </c>
      <c r="B1050" s="173" t="s">
        <v>1</v>
      </c>
      <c r="C1050" s="165" t="s">
        <v>2</v>
      </c>
      <c r="D1050" s="165" t="s">
        <v>3</v>
      </c>
      <c r="E1050" s="270" t="s">
        <v>403</v>
      </c>
      <c r="F1050" s="270"/>
      <c r="G1050" s="174" t="s">
        <v>4</v>
      </c>
      <c r="H1050" s="173" t="s">
        <v>5</v>
      </c>
      <c r="I1050" s="173" t="s">
        <v>6</v>
      </c>
      <c r="J1050" s="173" t="s">
        <v>7</v>
      </c>
    </row>
    <row r="1051" spans="1:10" ht="37.5" x14ac:dyDescent="0.35">
      <c r="A1051" s="166" t="s">
        <v>404</v>
      </c>
      <c r="B1051" s="142" t="s">
        <v>1911</v>
      </c>
      <c r="C1051" s="166" t="s">
        <v>12</v>
      </c>
      <c r="D1051" s="166" t="s">
        <v>1912</v>
      </c>
      <c r="E1051" s="267" t="s">
        <v>548</v>
      </c>
      <c r="F1051" s="267"/>
      <c r="G1051" s="143" t="s">
        <v>16</v>
      </c>
      <c r="H1051" s="150">
        <v>1</v>
      </c>
      <c r="I1051" s="144">
        <v>37.15</v>
      </c>
      <c r="J1051" s="144">
        <v>37.15</v>
      </c>
    </row>
    <row r="1052" spans="1:10" ht="37.5" x14ac:dyDescent="0.35">
      <c r="A1052" s="167" t="s">
        <v>406</v>
      </c>
      <c r="B1052" s="151" t="s">
        <v>596</v>
      </c>
      <c r="C1052" s="167" t="s">
        <v>12</v>
      </c>
      <c r="D1052" s="167" t="s">
        <v>597</v>
      </c>
      <c r="E1052" s="260" t="s">
        <v>477</v>
      </c>
      <c r="F1052" s="260"/>
      <c r="G1052" s="152" t="s">
        <v>409</v>
      </c>
      <c r="H1052" s="153">
        <v>0.22309999999999999</v>
      </c>
      <c r="I1052" s="154">
        <v>17.75</v>
      </c>
      <c r="J1052" s="154">
        <v>3.96</v>
      </c>
    </row>
    <row r="1053" spans="1:10" ht="25" customHeight="1" x14ac:dyDescent="0.35">
      <c r="A1053" s="167" t="s">
        <v>406</v>
      </c>
      <c r="B1053" s="151" t="s">
        <v>478</v>
      </c>
      <c r="C1053" s="167" t="s">
        <v>12</v>
      </c>
      <c r="D1053" s="167" t="s">
        <v>479</v>
      </c>
      <c r="E1053" s="260" t="s">
        <v>477</v>
      </c>
      <c r="F1053" s="260"/>
      <c r="G1053" s="152" t="s">
        <v>409</v>
      </c>
      <c r="H1053" s="153">
        <v>0.53549999999999998</v>
      </c>
      <c r="I1053" s="154">
        <v>21.52</v>
      </c>
      <c r="J1053" s="154">
        <v>11.52</v>
      </c>
    </row>
    <row r="1054" spans="1:10" ht="25" x14ac:dyDescent="0.35">
      <c r="A1054" s="169" t="s">
        <v>412</v>
      </c>
      <c r="B1054" s="155" t="s">
        <v>2175</v>
      </c>
      <c r="C1054" s="169" t="s">
        <v>12</v>
      </c>
      <c r="D1054" s="169" t="s">
        <v>2176</v>
      </c>
      <c r="E1054" s="261" t="s">
        <v>415</v>
      </c>
      <c r="F1054" s="261"/>
      <c r="G1054" s="156" t="s">
        <v>16</v>
      </c>
      <c r="H1054" s="157">
        <v>1</v>
      </c>
      <c r="I1054" s="158">
        <v>21.67</v>
      </c>
      <c r="J1054" s="158">
        <v>21.67</v>
      </c>
    </row>
    <row r="1055" spans="1:10" ht="25" x14ac:dyDescent="0.35">
      <c r="A1055" s="168"/>
      <c r="B1055" s="168"/>
      <c r="C1055" s="168"/>
      <c r="D1055" s="168"/>
      <c r="E1055" s="168" t="s">
        <v>422</v>
      </c>
      <c r="F1055" s="159">
        <v>10.57</v>
      </c>
      <c r="G1055" s="168" t="s">
        <v>423</v>
      </c>
      <c r="H1055" s="159">
        <v>0</v>
      </c>
      <c r="I1055" s="168" t="s">
        <v>424</v>
      </c>
      <c r="J1055" s="159">
        <v>10.57</v>
      </c>
    </row>
    <row r="1056" spans="1:10" ht="25.5" thickBot="1" x14ac:dyDescent="0.4">
      <c r="A1056" s="168"/>
      <c r="B1056" s="168"/>
      <c r="C1056" s="168"/>
      <c r="D1056" s="168"/>
      <c r="E1056" s="168" t="s">
        <v>425</v>
      </c>
      <c r="F1056" s="159">
        <v>10.7</v>
      </c>
      <c r="G1056" s="168"/>
      <c r="H1056" s="271" t="s">
        <v>426</v>
      </c>
      <c r="I1056" s="271"/>
      <c r="J1056" s="159">
        <v>47.85</v>
      </c>
    </row>
    <row r="1057" spans="1:10" ht="15" thickTop="1" x14ac:dyDescent="0.35">
      <c r="A1057" s="160"/>
      <c r="B1057" s="160"/>
      <c r="C1057" s="160"/>
      <c r="D1057" s="160"/>
      <c r="E1057" s="160"/>
      <c r="F1057" s="160"/>
      <c r="G1057" s="160"/>
      <c r="H1057" s="160"/>
      <c r="I1057" s="160"/>
      <c r="J1057" s="160"/>
    </row>
    <row r="1058" spans="1:10" x14ac:dyDescent="0.35">
      <c r="A1058" s="165" t="s">
        <v>1866</v>
      </c>
      <c r="B1058" s="173" t="s">
        <v>1</v>
      </c>
      <c r="C1058" s="165" t="s">
        <v>2</v>
      </c>
      <c r="D1058" s="165" t="s">
        <v>3</v>
      </c>
      <c r="E1058" s="270" t="s">
        <v>403</v>
      </c>
      <c r="F1058" s="270"/>
      <c r="G1058" s="174" t="s">
        <v>4</v>
      </c>
      <c r="H1058" s="173" t="s">
        <v>5</v>
      </c>
      <c r="I1058" s="173" t="s">
        <v>6</v>
      </c>
      <c r="J1058" s="173" t="s">
        <v>7</v>
      </c>
    </row>
    <row r="1059" spans="1:10" ht="25" x14ac:dyDescent="0.35">
      <c r="A1059" s="166" t="s">
        <v>404</v>
      </c>
      <c r="B1059" s="142" t="s">
        <v>201</v>
      </c>
      <c r="C1059" s="166" t="s">
        <v>58</v>
      </c>
      <c r="D1059" s="166" t="s">
        <v>202</v>
      </c>
      <c r="E1059" s="267" t="s">
        <v>600</v>
      </c>
      <c r="F1059" s="267"/>
      <c r="G1059" s="143" t="s">
        <v>30</v>
      </c>
      <c r="H1059" s="150">
        <v>1</v>
      </c>
      <c r="I1059" s="144">
        <v>62.05</v>
      </c>
      <c r="J1059" s="144">
        <v>62.05</v>
      </c>
    </row>
    <row r="1060" spans="1:10" ht="37.5" x14ac:dyDescent="0.35">
      <c r="A1060" s="167" t="s">
        <v>406</v>
      </c>
      <c r="B1060" s="151" t="s">
        <v>487</v>
      </c>
      <c r="C1060" s="167" t="s">
        <v>58</v>
      </c>
      <c r="D1060" s="167" t="s">
        <v>488</v>
      </c>
      <c r="E1060" s="260" t="s">
        <v>485</v>
      </c>
      <c r="F1060" s="260"/>
      <c r="G1060" s="152" t="s">
        <v>486</v>
      </c>
      <c r="H1060" s="153">
        <v>1</v>
      </c>
      <c r="I1060" s="154">
        <v>3.75</v>
      </c>
      <c r="J1060" s="154">
        <v>3.75</v>
      </c>
    </row>
    <row r="1061" spans="1:10" ht="37.5" x14ac:dyDescent="0.35">
      <c r="A1061" s="167" t="s">
        <v>406</v>
      </c>
      <c r="B1061" s="151" t="s">
        <v>497</v>
      </c>
      <c r="C1061" s="167" t="s">
        <v>58</v>
      </c>
      <c r="D1061" s="167" t="s">
        <v>498</v>
      </c>
      <c r="E1061" s="260" t="s">
        <v>485</v>
      </c>
      <c r="F1061" s="260"/>
      <c r="G1061" s="152" t="s">
        <v>486</v>
      </c>
      <c r="H1061" s="153">
        <v>1</v>
      </c>
      <c r="I1061" s="154">
        <v>3.58</v>
      </c>
      <c r="J1061" s="154">
        <v>3.58</v>
      </c>
    </row>
    <row r="1062" spans="1:10" x14ac:dyDescent="0.35">
      <c r="A1062" s="169" t="s">
        <v>412</v>
      </c>
      <c r="B1062" s="155" t="s">
        <v>601</v>
      </c>
      <c r="C1062" s="169" t="s">
        <v>58</v>
      </c>
      <c r="D1062" s="169" t="s">
        <v>602</v>
      </c>
      <c r="E1062" s="261">
        <v>0</v>
      </c>
      <c r="F1062" s="261"/>
      <c r="G1062" s="156" t="s">
        <v>603</v>
      </c>
      <c r="H1062" s="157">
        <v>1</v>
      </c>
      <c r="I1062" s="158">
        <v>29.51</v>
      </c>
      <c r="J1062" s="158">
        <v>29.51</v>
      </c>
    </row>
    <row r="1063" spans="1:10" x14ac:dyDescent="0.35">
      <c r="A1063" s="169" t="s">
        <v>412</v>
      </c>
      <c r="B1063" s="155" t="s">
        <v>499</v>
      </c>
      <c r="C1063" s="169" t="s">
        <v>12</v>
      </c>
      <c r="D1063" s="169" t="s">
        <v>500</v>
      </c>
      <c r="E1063" s="261" t="s">
        <v>491</v>
      </c>
      <c r="F1063" s="261"/>
      <c r="G1063" s="156" t="s">
        <v>409</v>
      </c>
      <c r="H1063" s="157">
        <v>1</v>
      </c>
      <c r="I1063" s="158">
        <v>14.62</v>
      </c>
      <c r="J1063" s="158">
        <v>14.62</v>
      </c>
    </row>
    <row r="1064" spans="1:10" x14ac:dyDescent="0.35">
      <c r="A1064" s="169" t="s">
        <v>412</v>
      </c>
      <c r="B1064" s="155" t="s">
        <v>492</v>
      </c>
      <c r="C1064" s="169" t="s">
        <v>12</v>
      </c>
      <c r="D1064" s="169" t="s">
        <v>493</v>
      </c>
      <c r="E1064" s="261" t="s">
        <v>491</v>
      </c>
      <c r="F1064" s="261"/>
      <c r="G1064" s="156" t="s">
        <v>409</v>
      </c>
      <c r="H1064" s="157">
        <v>1</v>
      </c>
      <c r="I1064" s="158">
        <v>10.59</v>
      </c>
      <c r="J1064" s="158">
        <v>10.59</v>
      </c>
    </row>
    <row r="1065" spans="1:10" ht="25" x14ac:dyDescent="0.35">
      <c r="A1065" s="168"/>
      <c r="B1065" s="168"/>
      <c r="C1065" s="168"/>
      <c r="D1065" s="168"/>
      <c r="E1065" s="168" t="s">
        <v>422</v>
      </c>
      <c r="F1065" s="159">
        <v>25.21</v>
      </c>
      <c r="G1065" s="168" t="s">
        <v>423</v>
      </c>
      <c r="H1065" s="159">
        <v>0</v>
      </c>
      <c r="I1065" s="168" t="s">
        <v>424</v>
      </c>
      <c r="J1065" s="159">
        <v>25.21</v>
      </c>
    </row>
    <row r="1066" spans="1:10" ht="25.5" thickBot="1" x14ac:dyDescent="0.4">
      <c r="A1066" s="168"/>
      <c r="B1066" s="168"/>
      <c r="C1066" s="168"/>
      <c r="D1066" s="168"/>
      <c r="E1066" s="168" t="s">
        <v>425</v>
      </c>
      <c r="F1066" s="159">
        <v>17.88</v>
      </c>
      <c r="G1066" s="168"/>
      <c r="H1066" s="271" t="s">
        <v>426</v>
      </c>
      <c r="I1066" s="271"/>
      <c r="J1066" s="159">
        <v>79.930000000000007</v>
      </c>
    </row>
    <row r="1067" spans="1:10" ht="15" thickTop="1" x14ac:dyDescent="0.35">
      <c r="A1067" s="160"/>
      <c r="B1067" s="160"/>
      <c r="C1067" s="160"/>
      <c r="D1067" s="160"/>
      <c r="E1067" s="160"/>
      <c r="F1067" s="160"/>
      <c r="G1067" s="160"/>
      <c r="H1067" s="160"/>
      <c r="I1067" s="160"/>
      <c r="J1067" s="160"/>
    </row>
    <row r="1068" spans="1:10" x14ac:dyDescent="0.35">
      <c r="A1068" s="165" t="s">
        <v>1867</v>
      </c>
      <c r="B1068" s="173" t="s">
        <v>1</v>
      </c>
      <c r="C1068" s="165" t="s">
        <v>2</v>
      </c>
      <c r="D1068" s="165" t="s">
        <v>3</v>
      </c>
      <c r="E1068" s="270" t="s">
        <v>403</v>
      </c>
      <c r="F1068" s="270"/>
      <c r="G1068" s="174" t="s">
        <v>4</v>
      </c>
      <c r="H1068" s="173" t="s">
        <v>5</v>
      </c>
      <c r="I1068" s="173" t="s">
        <v>6</v>
      </c>
      <c r="J1068" s="173" t="s">
        <v>7</v>
      </c>
    </row>
    <row r="1069" spans="1:10" ht="50" x14ac:dyDescent="0.35">
      <c r="A1069" s="166" t="s">
        <v>404</v>
      </c>
      <c r="B1069" s="142" t="s">
        <v>203</v>
      </c>
      <c r="C1069" s="166" t="s">
        <v>12</v>
      </c>
      <c r="D1069" s="166" t="s">
        <v>204</v>
      </c>
      <c r="E1069" s="267" t="s">
        <v>548</v>
      </c>
      <c r="F1069" s="267"/>
      <c r="G1069" s="143" t="s">
        <v>16</v>
      </c>
      <c r="H1069" s="150">
        <v>1</v>
      </c>
      <c r="I1069" s="144">
        <v>425.59</v>
      </c>
      <c r="J1069" s="144">
        <v>425.59</v>
      </c>
    </row>
    <row r="1070" spans="1:10" ht="50" x14ac:dyDescent="0.35">
      <c r="A1070" s="167" t="s">
        <v>406</v>
      </c>
      <c r="B1070" s="151" t="s">
        <v>604</v>
      </c>
      <c r="C1070" s="167" t="s">
        <v>12</v>
      </c>
      <c r="D1070" s="167" t="s">
        <v>605</v>
      </c>
      <c r="E1070" s="260" t="s">
        <v>477</v>
      </c>
      <c r="F1070" s="260"/>
      <c r="G1070" s="152" t="s">
        <v>36</v>
      </c>
      <c r="H1070" s="153">
        <v>1.17E-2</v>
      </c>
      <c r="I1070" s="154">
        <v>817.19</v>
      </c>
      <c r="J1070" s="154">
        <v>9.56</v>
      </c>
    </row>
    <row r="1071" spans="1:10" ht="37.5" x14ac:dyDescent="0.35">
      <c r="A1071" s="167" t="s">
        <v>406</v>
      </c>
      <c r="B1071" s="151" t="s">
        <v>596</v>
      </c>
      <c r="C1071" s="167" t="s">
        <v>12</v>
      </c>
      <c r="D1071" s="167" t="s">
        <v>597</v>
      </c>
      <c r="E1071" s="260" t="s">
        <v>477</v>
      </c>
      <c r="F1071" s="260"/>
      <c r="G1071" s="152" t="s">
        <v>409</v>
      </c>
      <c r="H1071" s="153">
        <v>0.48110000000000003</v>
      </c>
      <c r="I1071" s="154">
        <v>17.75</v>
      </c>
      <c r="J1071" s="154">
        <v>8.5299999999999994</v>
      </c>
    </row>
    <row r="1072" spans="1:10" ht="37.5" x14ac:dyDescent="0.35">
      <c r="A1072" s="167" t="s">
        <v>406</v>
      </c>
      <c r="B1072" s="151" t="s">
        <v>478</v>
      </c>
      <c r="C1072" s="167" t="s">
        <v>12</v>
      </c>
      <c r="D1072" s="167" t="s">
        <v>479</v>
      </c>
      <c r="E1072" s="260" t="s">
        <v>477</v>
      </c>
      <c r="F1072" s="260"/>
      <c r="G1072" s="152" t="s">
        <v>409</v>
      </c>
      <c r="H1072" s="153">
        <v>0.48110000000000003</v>
      </c>
      <c r="I1072" s="154">
        <v>21.52</v>
      </c>
      <c r="J1072" s="154">
        <v>10.35</v>
      </c>
    </row>
    <row r="1073" spans="1:10" ht="37.5" x14ac:dyDescent="0.35">
      <c r="A1073" s="169" t="s">
        <v>412</v>
      </c>
      <c r="B1073" s="155" t="s">
        <v>606</v>
      </c>
      <c r="C1073" s="169" t="s">
        <v>12</v>
      </c>
      <c r="D1073" s="169" t="s">
        <v>607</v>
      </c>
      <c r="E1073" s="261" t="s">
        <v>415</v>
      </c>
      <c r="F1073" s="261"/>
      <c r="G1073" s="156" t="s">
        <v>16</v>
      </c>
      <c r="H1073" s="157">
        <v>1</v>
      </c>
      <c r="I1073" s="158">
        <v>397.15</v>
      </c>
      <c r="J1073" s="158">
        <v>397.15</v>
      </c>
    </row>
    <row r="1074" spans="1:10" ht="25" x14ac:dyDescent="0.35">
      <c r="A1074" s="168"/>
      <c r="B1074" s="168"/>
      <c r="C1074" s="168"/>
      <c r="D1074" s="168"/>
      <c r="E1074" s="168" t="s">
        <v>422</v>
      </c>
      <c r="F1074" s="159">
        <v>14.08</v>
      </c>
      <c r="G1074" s="168" t="s">
        <v>423</v>
      </c>
      <c r="H1074" s="159">
        <v>0</v>
      </c>
      <c r="I1074" s="168" t="s">
        <v>424</v>
      </c>
      <c r="J1074" s="159">
        <v>14.08</v>
      </c>
    </row>
    <row r="1075" spans="1:10" ht="25.5" thickBot="1" x14ac:dyDescent="0.4">
      <c r="A1075" s="168"/>
      <c r="B1075" s="168"/>
      <c r="C1075" s="168"/>
      <c r="D1075" s="168"/>
      <c r="E1075" s="168" t="s">
        <v>425</v>
      </c>
      <c r="F1075" s="159">
        <v>122.65</v>
      </c>
      <c r="G1075" s="168"/>
      <c r="H1075" s="271" t="s">
        <v>426</v>
      </c>
      <c r="I1075" s="271"/>
      <c r="J1075" s="159">
        <v>548.24</v>
      </c>
    </row>
    <row r="1076" spans="1:10" ht="15" thickTop="1" x14ac:dyDescent="0.35">
      <c r="A1076" s="160"/>
      <c r="B1076" s="160"/>
      <c r="C1076" s="160"/>
      <c r="D1076" s="160"/>
      <c r="E1076" s="160"/>
      <c r="F1076" s="160"/>
      <c r="G1076" s="160"/>
      <c r="H1076" s="160"/>
      <c r="I1076" s="160"/>
      <c r="J1076" s="160"/>
    </row>
    <row r="1077" spans="1:10" x14ac:dyDescent="0.35">
      <c r="A1077" s="165" t="s">
        <v>1868</v>
      </c>
      <c r="B1077" s="173" t="s">
        <v>1</v>
      </c>
      <c r="C1077" s="165" t="s">
        <v>2</v>
      </c>
      <c r="D1077" s="165" t="s">
        <v>3</v>
      </c>
      <c r="E1077" s="270" t="s">
        <v>403</v>
      </c>
      <c r="F1077" s="270"/>
      <c r="G1077" s="174" t="s">
        <v>4</v>
      </c>
      <c r="H1077" s="173" t="s">
        <v>5</v>
      </c>
      <c r="I1077" s="173" t="s">
        <v>6</v>
      </c>
      <c r="J1077" s="173" t="s">
        <v>7</v>
      </c>
    </row>
    <row r="1078" spans="1:10" ht="50" x14ac:dyDescent="0.35">
      <c r="A1078" s="166" t="s">
        <v>404</v>
      </c>
      <c r="B1078" s="142" t="s">
        <v>205</v>
      </c>
      <c r="C1078" s="166" t="s">
        <v>12</v>
      </c>
      <c r="D1078" s="166" t="s">
        <v>206</v>
      </c>
      <c r="E1078" s="267" t="s">
        <v>548</v>
      </c>
      <c r="F1078" s="267"/>
      <c r="G1078" s="143" t="s">
        <v>16</v>
      </c>
      <c r="H1078" s="150">
        <v>1</v>
      </c>
      <c r="I1078" s="144">
        <v>617.63</v>
      </c>
      <c r="J1078" s="144">
        <v>617.63</v>
      </c>
    </row>
    <row r="1079" spans="1:10" ht="50" x14ac:dyDescent="0.35">
      <c r="A1079" s="167" t="s">
        <v>406</v>
      </c>
      <c r="B1079" s="151" t="s">
        <v>604</v>
      </c>
      <c r="C1079" s="167" t="s">
        <v>12</v>
      </c>
      <c r="D1079" s="167" t="s">
        <v>605</v>
      </c>
      <c r="E1079" s="260" t="s">
        <v>477</v>
      </c>
      <c r="F1079" s="260"/>
      <c r="G1079" s="152" t="s">
        <v>36</v>
      </c>
      <c r="H1079" s="153">
        <v>1.44E-2</v>
      </c>
      <c r="I1079" s="154">
        <v>817.19</v>
      </c>
      <c r="J1079" s="154">
        <v>11.76</v>
      </c>
    </row>
    <row r="1080" spans="1:10" ht="37.5" x14ac:dyDescent="0.35">
      <c r="A1080" s="167" t="s">
        <v>406</v>
      </c>
      <c r="B1080" s="151" t="s">
        <v>596</v>
      </c>
      <c r="C1080" s="167" t="s">
        <v>12</v>
      </c>
      <c r="D1080" s="167" t="s">
        <v>597</v>
      </c>
      <c r="E1080" s="260" t="s">
        <v>477</v>
      </c>
      <c r="F1080" s="260"/>
      <c r="G1080" s="152" t="s">
        <v>409</v>
      </c>
      <c r="H1080" s="153">
        <v>0.53459999999999996</v>
      </c>
      <c r="I1080" s="154">
        <v>17.75</v>
      </c>
      <c r="J1080" s="154">
        <v>9.48</v>
      </c>
    </row>
    <row r="1081" spans="1:10" ht="50" customHeight="1" x14ac:dyDescent="0.35">
      <c r="A1081" s="167" t="s">
        <v>406</v>
      </c>
      <c r="B1081" s="151" t="s">
        <v>478</v>
      </c>
      <c r="C1081" s="167" t="s">
        <v>12</v>
      </c>
      <c r="D1081" s="167" t="s">
        <v>479</v>
      </c>
      <c r="E1081" s="260" t="s">
        <v>477</v>
      </c>
      <c r="F1081" s="260"/>
      <c r="G1081" s="152" t="s">
        <v>409</v>
      </c>
      <c r="H1081" s="153">
        <v>0.53459999999999996</v>
      </c>
      <c r="I1081" s="154">
        <v>21.52</v>
      </c>
      <c r="J1081" s="154">
        <v>11.5</v>
      </c>
    </row>
    <row r="1082" spans="1:10" ht="37.5" x14ac:dyDescent="0.35">
      <c r="A1082" s="169" t="s">
        <v>412</v>
      </c>
      <c r="B1082" s="155" t="s">
        <v>608</v>
      </c>
      <c r="C1082" s="169" t="s">
        <v>12</v>
      </c>
      <c r="D1082" s="169" t="s">
        <v>609</v>
      </c>
      <c r="E1082" s="261" t="s">
        <v>415</v>
      </c>
      <c r="F1082" s="261"/>
      <c r="G1082" s="156" t="s">
        <v>16</v>
      </c>
      <c r="H1082" s="157">
        <v>1</v>
      </c>
      <c r="I1082" s="158">
        <v>584.89</v>
      </c>
      <c r="J1082" s="158">
        <v>584.89</v>
      </c>
    </row>
    <row r="1083" spans="1:10" ht="25" x14ac:dyDescent="0.35">
      <c r="A1083" s="168"/>
      <c r="B1083" s="168"/>
      <c r="C1083" s="168"/>
      <c r="D1083" s="168"/>
      <c r="E1083" s="168" t="s">
        <v>422</v>
      </c>
      <c r="F1083" s="159">
        <v>15.82</v>
      </c>
      <c r="G1083" s="168" t="s">
        <v>423</v>
      </c>
      <c r="H1083" s="159">
        <v>0</v>
      </c>
      <c r="I1083" s="168" t="s">
        <v>424</v>
      </c>
      <c r="J1083" s="159">
        <v>15.82</v>
      </c>
    </row>
    <row r="1084" spans="1:10" ht="25.5" thickBot="1" x14ac:dyDescent="0.4">
      <c r="A1084" s="168"/>
      <c r="B1084" s="168"/>
      <c r="C1084" s="168"/>
      <c r="D1084" s="168"/>
      <c r="E1084" s="168" t="s">
        <v>425</v>
      </c>
      <c r="F1084" s="159">
        <v>178</v>
      </c>
      <c r="G1084" s="168"/>
      <c r="H1084" s="271" t="s">
        <v>426</v>
      </c>
      <c r="I1084" s="271"/>
      <c r="J1084" s="159">
        <v>795.63</v>
      </c>
    </row>
    <row r="1085" spans="1:10" ht="15" thickTop="1" x14ac:dyDescent="0.35">
      <c r="A1085" s="160"/>
      <c r="B1085" s="160"/>
      <c r="C1085" s="160"/>
      <c r="D1085" s="160"/>
      <c r="E1085" s="160"/>
      <c r="F1085" s="160"/>
      <c r="G1085" s="160"/>
      <c r="H1085" s="160"/>
      <c r="I1085" s="160"/>
      <c r="J1085" s="160"/>
    </row>
    <row r="1086" spans="1:10" x14ac:dyDescent="0.35">
      <c r="A1086" s="165" t="s">
        <v>1869</v>
      </c>
      <c r="B1086" s="173" t="s">
        <v>1</v>
      </c>
      <c r="C1086" s="165" t="s">
        <v>2</v>
      </c>
      <c r="D1086" s="165" t="s">
        <v>3</v>
      </c>
      <c r="E1086" s="270" t="s">
        <v>403</v>
      </c>
      <c r="F1086" s="270"/>
      <c r="G1086" s="174" t="s">
        <v>4</v>
      </c>
      <c r="H1086" s="173" t="s">
        <v>5</v>
      </c>
      <c r="I1086" s="173" t="s">
        <v>6</v>
      </c>
      <c r="J1086" s="173" t="s">
        <v>7</v>
      </c>
    </row>
    <row r="1087" spans="1:10" ht="25" x14ac:dyDescent="0.35">
      <c r="A1087" s="166" t="s">
        <v>404</v>
      </c>
      <c r="B1087" s="142" t="s">
        <v>44</v>
      </c>
      <c r="C1087" s="166" t="s">
        <v>12</v>
      </c>
      <c r="D1087" s="166" t="s">
        <v>45</v>
      </c>
      <c r="E1087" s="267" t="s">
        <v>548</v>
      </c>
      <c r="F1087" s="267"/>
      <c r="G1087" s="143" t="s">
        <v>16</v>
      </c>
      <c r="H1087" s="150">
        <v>1</v>
      </c>
      <c r="I1087" s="144">
        <v>12.41</v>
      </c>
      <c r="J1087" s="144">
        <v>12.41</v>
      </c>
    </row>
    <row r="1088" spans="1:10" ht="37.5" x14ac:dyDescent="0.35">
      <c r="A1088" s="167" t="s">
        <v>406</v>
      </c>
      <c r="B1088" s="151" t="s">
        <v>596</v>
      </c>
      <c r="C1088" s="167" t="s">
        <v>12</v>
      </c>
      <c r="D1088" s="167" t="s">
        <v>597</v>
      </c>
      <c r="E1088" s="260" t="s">
        <v>477</v>
      </c>
      <c r="F1088" s="260"/>
      <c r="G1088" s="152" t="s">
        <v>409</v>
      </c>
      <c r="H1088" s="153">
        <v>6.6299999999999998E-2</v>
      </c>
      <c r="I1088" s="154">
        <v>17.75</v>
      </c>
      <c r="J1088" s="154">
        <v>1.17</v>
      </c>
    </row>
    <row r="1089" spans="1:10" ht="37.5" x14ac:dyDescent="0.35">
      <c r="A1089" s="167" t="s">
        <v>406</v>
      </c>
      <c r="B1089" s="151" t="s">
        <v>478</v>
      </c>
      <c r="C1089" s="167" t="s">
        <v>12</v>
      </c>
      <c r="D1089" s="167" t="s">
        <v>479</v>
      </c>
      <c r="E1089" s="260" t="s">
        <v>477</v>
      </c>
      <c r="F1089" s="260"/>
      <c r="G1089" s="152" t="s">
        <v>409</v>
      </c>
      <c r="H1089" s="153">
        <v>6.6299999999999998E-2</v>
      </c>
      <c r="I1089" s="154">
        <v>21.52</v>
      </c>
      <c r="J1089" s="154">
        <v>1.42</v>
      </c>
    </row>
    <row r="1090" spans="1:10" x14ac:dyDescent="0.35">
      <c r="A1090" s="169" t="s">
        <v>412</v>
      </c>
      <c r="B1090" s="155" t="s">
        <v>610</v>
      </c>
      <c r="C1090" s="169" t="s">
        <v>12</v>
      </c>
      <c r="D1090" s="169" t="s">
        <v>611</v>
      </c>
      <c r="E1090" s="261" t="s">
        <v>415</v>
      </c>
      <c r="F1090" s="261"/>
      <c r="G1090" s="156" t="s">
        <v>16</v>
      </c>
      <c r="H1090" s="157">
        <v>1</v>
      </c>
      <c r="I1090" s="158">
        <v>8.61</v>
      </c>
      <c r="J1090" s="158">
        <v>8.61</v>
      </c>
    </row>
    <row r="1091" spans="1:10" ht="50" customHeight="1" x14ac:dyDescent="0.35">
      <c r="A1091" s="169" t="s">
        <v>412</v>
      </c>
      <c r="B1091" s="155" t="s">
        <v>612</v>
      </c>
      <c r="C1091" s="169" t="s">
        <v>12</v>
      </c>
      <c r="D1091" s="169" t="s">
        <v>613</v>
      </c>
      <c r="E1091" s="261" t="s">
        <v>415</v>
      </c>
      <c r="F1091" s="261"/>
      <c r="G1091" s="156" t="s">
        <v>16</v>
      </c>
      <c r="H1091" s="157">
        <v>1</v>
      </c>
      <c r="I1091" s="158">
        <v>1.21</v>
      </c>
      <c r="J1091" s="158">
        <v>1.21</v>
      </c>
    </row>
    <row r="1092" spans="1:10" ht="25" x14ac:dyDescent="0.35">
      <c r="A1092" s="168"/>
      <c r="B1092" s="168"/>
      <c r="C1092" s="168"/>
      <c r="D1092" s="168"/>
      <c r="E1092" s="168" t="s">
        <v>422</v>
      </c>
      <c r="F1092" s="159">
        <v>1.73</v>
      </c>
      <c r="G1092" s="168" t="s">
        <v>423</v>
      </c>
      <c r="H1092" s="159">
        <v>0</v>
      </c>
      <c r="I1092" s="168" t="s">
        <v>424</v>
      </c>
      <c r="J1092" s="159">
        <v>1.73</v>
      </c>
    </row>
    <row r="1093" spans="1:10" ht="25.5" thickBot="1" x14ac:dyDescent="0.4">
      <c r="A1093" s="168"/>
      <c r="B1093" s="168"/>
      <c r="C1093" s="168"/>
      <c r="D1093" s="168"/>
      <c r="E1093" s="168" t="s">
        <v>425</v>
      </c>
      <c r="F1093" s="159">
        <v>3.57</v>
      </c>
      <c r="G1093" s="168"/>
      <c r="H1093" s="271" t="s">
        <v>426</v>
      </c>
      <c r="I1093" s="271"/>
      <c r="J1093" s="159">
        <v>15.98</v>
      </c>
    </row>
    <row r="1094" spans="1:10" ht="15" thickTop="1" x14ac:dyDescent="0.35">
      <c r="A1094" s="160"/>
      <c r="B1094" s="160"/>
      <c r="C1094" s="160"/>
      <c r="D1094" s="160"/>
      <c r="E1094" s="160"/>
      <c r="F1094" s="160"/>
      <c r="G1094" s="160"/>
      <c r="H1094" s="160"/>
      <c r="I1094" s="160"/>
      <c r="J1094" s="160"/>
    </row>
    <row r="1095" spans="1:10" ht="37.5" customHeight="1" x14ac:dyDescent="0.35">
      <c r="A1095" s="165" t="s">
        <v>1870</v>
      </c>
      <c r="B1095" s="173" t="s">
        <v>1</v>
      </c>
      <c r="C1095" s="165" t="s">
        <v>2</v>
      </c>
      <c r="D1095" s="165" t="s">
        <v>3</v>
      </c>
      <c r="E1095" s="270" t="s">
        <v>403</v>
      </c>
      <c r="F1095" s="270"/>
      <c r="G1095" s="174" t="s">
        <v>4</v>
      </c>
      <c r="H1095" s="173" t="s">
        <v>5</v>
      </c>
      <c r="I1095" s="173" t="s">
        <v>6</v>
      </c>
      <c r="J1095" s="173" t="s">
        <v>7</v>
      </c>
    </row>
    <row r="1096" spans="1:10" ht="37.5" customHeight="1" x14ac:dyDescent="0.35">
      <c r="A1096" s="166" t="s">
        <v>404</v>
      </c>
      <c r="B1096" s="142" t="s">
        <v>1913</v>
      </c>
      <c r="C1096" s="166" t="s">
        <v>12</v>
      </c>
      <c r="D1096" s="166" t="s">
        <v>1914</v>
      </c>
      <c r="E1096" s="267" t="s">
        <v>548</v>
      </c>
      <c r="F1096" s="267"/>
      <c r="G1096" s="143" t="s">
        <v>16</v>
      </c>
      <c r="H1096" s="150">
        <v>1</v>
      </c>
      <c r="I1096" s="144">
        <v>11.4</v>
      </c>
      <c r="J1096" s="144">
        <v>11.4</v>
      </c>
    </row>
    <row r="1097" spans="1:10" ht="37.5" x14ac:dyDescent="0.35">
      <c r="A1097" s="167" t="s">
        <v>406</v>
      </c>
      <c r="B1097" s="151" t="s">
        <v>596</v>
      </c>
      <c r="C1097" s="167" t="s">
        <v>12</v>
      </c>
      <c r="D1097" s="167" t="s">
        <v>597</v>
      </c>
      <c r="E1097" s="260" t="s">
        <v>477</v>
      </c>
      <c r="F1097" s="260"/>
      <c r="G1097" s="152" t="s">
        <v>409</v>
      </c>
      <c r="H1097" s="153">
        <v>4.7600000000000003E-2</v>
      </c>
      <c r="I1097" s="154">
        <v>17.75</v>
      </c>
      <c r="J1097" s="154">
        <v>0.84</v>
      </c>
    </row>
    <row r="1098" spans="1:10" ht="37.5" x14ac:dyDescent="0.35">
      <c r="A1098" s="167" t="s">
        <v>406</v>
      </c>
      <c r="B1098" s="151" t="s">
        <v>478</v>
      </c>
      <c r="C1098" s="167" t="s">
        <v>12</v>
      </c>
      <c r="D1098" s="167" t="s">
        <v>479</v>
      </c>
      <c r="E1098" s="260" t="s">
        <v>477</v>
      </c>
      <c r="F1098" s="260"/>
      <c r="G1098" s="152" t="s">
        <v>409</v>
      </c>
      <c r="H1098" s="153">
        <v>4.7600000000000003E-2</v>
      </c>
      <c r="I1098" s="154">
        <v>21.52</v>
      </c>
      <c r="J1098" s="154">
        <v>1.02</v>
      </c>
    </row>
    <row r="1099" spans="1:10" x14ac:dyDescent="0.35">
      <c r="A1099" s="169" t="s">
        <v>412</v>
      </c>
      <c r="B1099" s="155" t="s">
        <v>610</v>
      </c>
      <c r="C1099" s="169" t="s">
        <v>12</v>
      </c>
      <c r="D1099" s="169" t="s">
        <v>611</v>
      </c>
      <c r="E1099" s="261" t="s">
        <v>415</v>
      </c>
      <c r="F1099" s="261"/>
      <c r="G1099" s="156" t="s">
        <v>16</v>
      </c>
      <c r="H1099" s="157">
        <v>1</v>
      </c>
      <c r="I1099" s="158">
        <v>8.61</v>
      </c>
      <c r="J1099" s="158">
        <v>8.61</v>
      </c>
    </row>
    <row r="1100" spans="1:10" ht="37.5" x14ac:dyDescent="0.35">
      <c r="A1100" s="169" t="s">
        <v>412</v>
      </c>
      <c r="B1100" s="155" t="s">
        <v>2177</v>
      </c>
      <c r="C1100" s="169" t="s">
        <v>12</v>
      </c>
      <c r="D1100" s="169" t="s">
        <v>2178</v>
      </c>
      <c r="E1100" s="261" t="s">
        <v>415</v>
      </c>
      <c r="F1100" s="261"/>
      <c r="G1100" s="156" t="s">
        <v>16</v>
      </c>
      <c r="H1100" s="157">
        <v>1</v>
      </c>
      <c r="I1100" s="158">
        <v>0.93</v>
      </c>
      <c r="J1100" s="158">
        <v>0.93</v>
      </c>
    </row>
    <row r="1101" spans="1:10" ht="50" customHeight="1" x14ac:dyDescent="0.35">
      <c r="A1101" s="168"/>
      <c r="B1101" s="168"/>
      <c r="C1101" s="168"/>
      <c r="D1101" s="168"/>
      <c r="E1101" s="168" t="s">
        <v>422</v>
      </c>
      <c r="F1101" s="159">
        <v>1.24</v>
      </c>
      <c r="G1101" s="168" t="s">
        <v>423</v>
      </c>
      <c r="H1101" s="159">
        <v>0</v>
      </c>
      <c r="I1101" s="168" t="s">
        <v>424</v>
      </c>
      <c r="J1101" s="159">
        <v>1.24</v>
      </c>
    </row>
    <row r="1102" spans="1:10" ht="25.5" thickBot="1" x14ac:dyDescent="0.4">
      <c r="A1102" s="168"/>
      <c r="B1102" s="168"/>
      <c r="C1102" s="168"/>
      <c r="D1102" s="168"/>
      <c r="E1102" s="168" t="s">
        <v>425</v>
      </c>
      <c r="F1102" s="159">
        <v>3.28</v>
      </c>
      <c r="G1102" s="168"/>
      <c r="H1102" s="271" t="s">
        <v>426</v>
      </c>
      <c r="I1102" s="271"/>
      <c r="J1102" s="159">
        <v>14.68</v>
      </c>
    </row>
    <row r="1103" spans="1:10" ht="15" thickTop="1" x14ac:dyDescent="0.35">
      <c r="A1103" s="160"/>
      <c r="B1103" s="160"/>
      <c r="C1103" s="160"/>
      <c r="D1103" s="160"/>
      <c r="E1103" s="160"/>
      <c r="F1103" s="160"/>
      <c r="G1103" s="160"/>
      <c r="H1103" s="160"/>
      <c r="I1103" s="160"/>
      <c r="J1103" s="160"/>
    </row>
    <row r="1104" spans="1:10" x14ac:dyDescent="0.35">
      <c r="A1104" s="165" t="s">
        <v>1871</v>
      </c>
      <c r="B1104" s="173" t="s">
        <v>1</v>
      </c>
      <c r="C1104" s="165" t="s">
        <v>2</v>
      </c>
      <c r="D1104" s="165" t="s">
        <v>3</v>
      </c>
      <c r="E1104" s="270" t="s">
        <v>403</v>
      </c>
      <c r="F1104" s="270"/>
      <c r="G1104" s="174" t="s">
        <v>4</v>
      </c>
      <c r="H1104" s="173" t="s">
        <v>5</v>
      </c>
      <c r="I1104" s="173" t="s">
        <v>6</v>
      </c>
      <c r="J1104" s="173" t="s">
        <v>7</v>
      </c>
    </row>
    <row r="1105" spans="1:10" ht="25" x14ac:dyDescent="0.35">
      <c r="A1105" s="166" t="s">
        <v>404</v>
      </c>
      <c r="B1105" s="142" t="s">
        <v>1915</v>
      </c>
      <c r="C1105" s="166" t="s">
        <v>12</v>
      </c>
      <c r="D1105" s="166" t="s">
        <v>1916</v>
      </c>
      <c r="E1105" s="267" t="s">
        <v>548</v>
      </c>
      <c r="F1105" s="267"/>
      <c r="G1105" s="143" t="s">
        <v>16</v>
      </c>
      <c r="H1105" s="150">
        <v>1</v>
      </c>
      <c r="I1105" s="144">
        <v>56.97</v>
      </c>
      <c r="J1105" s="144">
        <v>56.97</v>
      </c>
    </row>
    <row r="1106" spans="1:10" ht="37.5" x14ac:dyDescent="0.35">
      <c r="A1106" s="167" t="s">
        <v>406</v>
      </c>
      <c r="B1106" s="151" t="s">
        <v>596</v>
      </c>
      <c r="C1106" s="167" t="s">
        <v>12</v>
      </c>
      <c r="D1106" s="167" t="s">
        <v>597</v>
      </c>
      <c r="E1106" s="260" t="s">
        <v>477</v>
      </c>
      <c r="F1106" s="260"/>
      <c r="G1106" s="152" t="s">
        <v>409</v>
      </c>
      <c r="H1106" s="153">
        <v>0.13250000000000001</v>
      </c>
      <c r="I1106" s="154">
        <v>17.75</v>
      </c>
      <c r="J1106" s="154">
        <v>2.35</v>
      </c>
    </row>
    <row r="1107" spans="1:10" ht="37.5" x14ac:dyDescent="0.35">
      <c r="A1107" s="167" t="s">
        <v>406</v>
      </c>
      <c r="B1107" s="151" t="s">
        <v>478</v>
      </c>
      <c r="C1107" s="167" t="s">
        <v>12</v>
      </c>
      <c r="D1107" s="167" t="s">
        <v>479</v>
      </c>
      <c r="E1107" s="260" t="s">
        <v>477</v>
      </c>
      <c r="F1107" s="260"/>
      <c r="G1107" s="152" t="s">
        <v>409</v>
      </c>
      <c r="H1107" s="153">
        <v>0.13250000000000001</v>
      </c>
      <c r="I1107" s="154">
        <v>21.52</v>
      </c>
      <c r="J1107" s="154">
        <v>2.85</v>
      </c>
    </row>
    <row r="1108" spans="1:10" x14ac:dyDescent="0.35">
      <c r="A1108" s="169" t="s">
        <v>412</v>
      </c>
      <c r="B1108" s="155" t="s">
        <v>618</v>
      </c>
      <c r="C1108" s="169" t="s">
        <v>12</v>
      </c>
      <c r="D1108" s="169" t="s">
        <v>619</v>
      </c>
      <c r="E1108" s="261" t="s">
        <v>415</v>
      </c>
      <c r="F1108" s="261"/>
      <c r="G1108" s="156" t="s">
        <v>16</v>
      </c>
      <c r="H1108" s="157">
        <v>1</v>
      </c>
      <c r="I1108" s="158">
        <v>49.35</v>
      </c>
      <c r="J1108" s="158">
        <v>49.35</v>
      </c>
    </row>
    <row r="1109" spans="1:10" ht="37.5" customHeight="1" x14ac:dyDescent="0.35">
      <c r="A1109" s="169" t="s">
        <v>412</v>
      </c>
      <c r="B1109" s="155" t="s">
        <v>612</v>
      </c>
      <c r="C1109" s="169" t="s">
        <v>12</v>
      </c>
      <c r="D1109" s="169" t="s">
        <v>613</v>
      </c>
      <c r="E1109" s="261" t="s">
        <v>415</v>
      </c>
      <c r="F1109" s="261"/>
      <c r="G1109" s="156" t="s">
        <v>16</v>
      </c>
      <c r="H1109" s="157">
        <v>2</v>
      </c>
      <c r="I1109" s="158">
        <v>1.21</v>
      </c>
      <c r="J1109" s="158">
        <v>2.42</v>
      </c>
    </row>
    <row r="1110" spans="1:10" ht="25" x14ac:dyDescent="0.35">
      <c r="A1110" s="168"/>
      <c r="B1110" s="168"/>
      <c r="C1110" s="168"/>
      <c r="D1110" s="168"/>
      <c r="E1110" s="168" t="s">
        <v>422</v>
      </c>
      <c r="F1110" s="159">
        <v>3.48</v>
      </c>
      <c r="G1110" s="168" t="s">
        <v>423</v>
      </c>
      <c r="H1110" s="159">
        <v>0</v>
      </c>
      <c r="I1110" s="168" t="s">
        <v>424</v>
      </c>
      <c r="J1110" s="159">
        <v>3.48</v>
      </c>
    </row>
    <row r="1111" spans="1:10" ht="25.5" thickBot="1" x14ac:dyDescent="0.4">
      <c r="A1111" s="168"/>
      <c r="B1111" s="168"/>
      <c r="C1111" s="168"/>
      <c r="D1111" s="168"/>
      <c r="E1111" s="168" t="s">
        <v>425</v>
      </c>
      <c r="F1111" s="159">
        <v>16.41</v>
      </c>
      <c r="G1111" s="168"/>
      <c r="H1111" s="271" t="s">
        <v>426</v>
      </c>
      <c r="I1111" s="271"/>
      <c r="J1111" s="159">
        <v>73.38</v>
      </c>
    </row>
    <row r="1112" spans="1:10" ht="15" thickTop="1" x14ac:dyDescent="0.35">
      <c r="A1112" s="160"/>
      <c r="B1112" s="160"/>
      <c r="C1112" s="160"/>
      <c r="D1112" s="160"/>
      <c r="E1112" s="160"/>
      <c r="F1112" s="160"/>
      <c r="G1112" s="160"/>
      <c r="H1112" s="160"/>
      <c r="I1112" s="160"/>
      <c r="J1112" s="160"/>
    </row>
    <row r="1113" spans="1:10" x14ac:dyDescent="0.35">
      <c r="A1113" s="165" t="s">
        <v>1872</v>
      </c>
      <c r="B1113" s="173" t="s">
        <v>1</v>
      </c>
      <c r="C1113" s="165" t="s">
        <v>2</v>
      </c>
      <c r="D1113" s="165" t="s">
        <v>3</v>
      </c>
      <c r="E1113" s="270" t="s">
        <v>403</v>
      </c>
      <c r="F1113" s="270"/>
      <c r="G1113" s="174" t="s">
        <v>4</v>
      </c>
      <c r="H1113" s="173" t="s">
        <v>5</v>
      </c>
      <c r="I1113" s="173" t="s">
        <v>6</v>
      </c>
      <c r="J1113" s="173" t="s">
        <v>7</v>
      </c>
    </row>
    <row r="1114" spans="1:10" ht="25" x14ac:dyDescent="0.35">
      <c r="A1114" s="166" t="s">
        <v>404</v>
      </c>
      <c r="B1114" s="142" t="s">
        <v>108</v>
      </c>
      <c r="C1114" s="166" t="s">
        <v>17</v>
      </c>
      <c r="D1114" s="166" t="s">
        <v>109</v>
      </c>
      <c r="E1114" s="267" t="s">
        <v>405</v>
      </c>
      <c r="F1114" s="267"/>
      <c r="G1114" s="143" t="s">
        <v>16</v>
      </c>
      <c r="H1114" s="150">
        <v>1</v>
      </c>
      <c r="I1114" s="144">
        <v>265.23</v>
      </c>
      <c r="J1114" s="144">
        <v>265.23</v>
      </c>
    </row>
    <row r="1115" spans="1:10" ht="37.5" x14ac:dyDescent="0.35">
      <c r="A1115" s="167" t="s">
        <v>406</v>
      </c>
      <c r="B1115" s="151" t="s">
        <v>621</v>
      </c>
      <c r="C1115" s="167" t="s">
        <v>17</v>
      </c>
      <c r="D1115" s="167" t="s">
        <v>479</v>
      </c>
      <c r="E1115" s="260" t="s">
        <v>405</v>
      </c>
      <c r="F1115" s="260"/>
      <c r="G1115" s="152" t="s">
        <v>409</v>
      </c>
      <c r="H1115" s="153">
        <v>0.3</v>
      </c>
      <c r="I1115" s="154">
        <v>22.56</v>
      </c>
      <c r="J1115" s="154">
        <v>6.76</v>
      </c>
    </row>
    <row r="1116" spans="1:10" ht="37.5" x14ac:dyDescent="0.35">
      <c r="A1116" s="167" t="s">
        <v>406</v>
      </c>
      <c r="B1116" s="151" t="s">
        <v>620</v>
      </c>
      <c r="C1116" s="167" t="s">
        <v>17</v>
      </c>
      <c r="D1116" s="167" t="s">
        <v>597</v>
      </c>
      <c r="E1116" s="260" t="s">
        <v>405</v>
      </c>
      <c r="F1116" s="260"/>
      <c r="G1116" s="152" t="s">
        <v>409</v>
      </c>
      <c r="H1116" s="153">
        <v>0.3</v>
      </c>
      <c r="I1116" s="154">
        <v>18.100000000000001</v>
      </c>
      <c r="J1116" s="154">
        <v>5.43</v>
      </c>
    </row>
    <row r="1117" spans="1:10" x14ac:dyDescent="0.35">
      <c r="A1117" s="169" t="s">
        <v>412</v>
      </c>
      <c r="B1117" s="155" t="s">
        <v>622</v>
      </c>
      <c r="C1117" s="169" t="s">
        <v>17</v>
      </c>
      <c r="D1117" s="169" t="s">
        <v>109</v>
      </c>
      <c r="E1117" s="261" t="s">
        <v>415</v>
      </c>
      <c r="F1117" s="261"/>
      <c r="G1117" s="156" t="s">
        <v>16</v>
      </c>
      <c r="H1117" s="157">
        <v>1</v>
      </c>
      <c r="I1117" s="158">
        <v>253.04</v>
      </c>
      <c r="J1117" s="158">
        <v>253.04</v>
      </c>
    </row>
    <row r="1118" spans="1:10" ht="25" x14ac:dyDescent="0.35">
      <c r="A1118" s="168"/>
      <c r="B1118" s="168"/>
      <c r="C1118" s="168"/>
      <c r="D1118" s="168"/>
      <c r="E1118" s="168" t="s">
        <v>422</v>
      </c>
      <c r="F1118" s="159">
        <v>8.32</v>
      </c>
      <c r="G1118" s="168" t="s">
        <v>423</v>
      </c>
      <c r="H1118" s="159">
        <v>0</v>
      </c>
      <c r="I1118" s="168" t="s">
        <v>424</v>
      </c>
      <c r="J1118" s="159">
        <v>8.32</v>
      </c>
    </row>
    <row r="1119" spans="1:10" ht="25.5" thickBot="1" x14ac:dyDescent="0.4">
      <c r="A1119" s="168"/>
      <c r="B1119" s="168"/>
      <c r="C1119" s="168"/>
      <c r="D1119" s="168"/>
      <c r="E1119" s="168" t="s">
        <v>425</v>
      </c>
      <c r="F1119" s="159">
        <v>76.430000000000007</v>
      </c>
      <c r="G1119" s="168"/>
      <c r="H1119" s="271" t="s">
        <v>426</v>
      </c>
      <c r="I1119" s="271"/>
      <c r="J1119" s="159">
        <v>341.66</v>
      </c>
    </row>
    <row r="1120" spans="1:10" ht="15" thickTop="1" x14ac:dyDescent="0.35">
      <c r="A1120" s="160"/>
      <c r="B1120" s="160"/>
      <c r="C1120" s="160"/>
      <c r="D1120" s="160"/>
      <c r="E1120" s="160"/>
      <c r="F1120" s="160"/>
      <c r="G1120" s="160"/>
      <c r="H1120" s="160"/>
      <c r="I1120" s="160"/>
      <c r="J1120" s="160"/>
    </row>
    <row r="1121" spans="1:10" ht="37.5" customHeight="1" x14ac:dyDescent="0.35">
      <c r="A1121" s="165" t="s">
        <v>1873</v>
      </c>
      <c r="B1121" s="173" t="s">
        <v>1</v>
      </c>
      <c r="C1121" s="165" t="s">
        <v>2</v>
      </c>
      <c r="D1121" s="165" t="s">
        <v>3</v>
      </c>
      <c r="E1121" s="270" t="s">
        <v>403</v>
      </c>
      <c r="F1121" s="270"/>
      <c r="G1121" s="174" t="s">
        <v>4</v>
      </c>
      <c r="H1121" s="173" t="s">
        <v>5</v>
      </c>
      <c r="I1121" s="173" t="s">
        <v>6</v>
      </c>
      <c r="J1121" s="173" t="s">
        <v>7</v>
      </c>
    </row>
    <row r="1122" spans="1:10" ht="25" x14ac:dyDescent="0.35">
      <c r="A1122" s="166" t="s">
        <v>404</v>
      </c>
      <c r="B1122" s="142" t="s">
        <v>104</v>
      </c>
      <c r="C1122" s="166" t="s">
        <v>12</v>
      </c>
      <c r="D1122" s="166" t="s">
        <v>105</v>
      </c>
      <c r="E1122" s="267" t="s">
        <v>548</v>
      </c>
      <c r="F1122" s="267"/>
      <c r="G1122" s="143" t="s">
        <v>16</v>
      </c>
      <c r="H1122" s="150">
        <v>1</v>
      </c>
      <c r="I1122" s="144">
        <v>62.35</v>
      </c>
      <c r="J1122" s="144">
        <v>62.35</v>
      </c>
    </row>
    <row r="1123" spans="1:10" ht="37.5" x14ac:dyDescent="0.35">
      <c r="A1123" s="167" t="s">
        <v>406</v>
      </c>
      <c r="B1123" s="151" t="s">
        <v>596</v>
      </c>
      <c r="C1123" s="167" t="s">
        <v>12</v>
      </c>
      <c r="D1123" s="167" t="s">
        <v>597</v>
      </c>
      <c r="E1123" s="260" t="s">
        <v>477</v>
      </c>
      <c r="F1123" s="260"/>
      <c r="G1123" s="152" t="s">
        <v>409</v>
      </c>
      <c r="H1123" s="153">
        <v>0.27050000000000002</v>
      </c>
      <c r="I1123" s="154">
        <v>17.75</v>
      </c>
      <c r="J1123" s="154">
        <v>4.8</v>
      </c>
    </row>
    <row r="1124" spans="1:10" ht="37.5" x14ac:dyDescent="0.35">
      <c r="A1124" s="167" t="s">
        <v>406</v>
      </c>
      <c r="B1124" s="151" t="s">
        <v>478</v>
      </c>
      <c r="C1124" s="167" t="s">
        <v>12</v>
      </c>
      <c r="D1124" s="167" t="s">
        <v>479</v>
      </c>
      <c r="E1124" s="260" t="s">
        <v>477</v>
      </c>
      <c r="F1124" s="260"/>
      <c r="G1124" s="152" t="s">
        <v>409</v>
      </c>
      <c r="H1124" s="153">
        <v>0.27050000000000002</v>
      </c>
      <c r="I1124" s="154">
        <v>21.52</v>
      </c>
      <c r="J1124" s="154">
        <v>5.82</v>
      </c>
    </row>
    <row r="1125" spans="1:10" x14ac:dyDescent="0.35">
      <c r="A1125" s="169" t="s">
        <v>412</v>
      </c>
      <c r="B1125" s="155" t="s">
        <v>614</v>
      </c>
      <c r="C1125" s="169" t="s">
        <v>12</v>
      </c>
      <c r="D1125" s="169" t="s">
        <v>615</v>
      </c>
      <c r="E1125" s="261" t="s">
        <v>415</v>
      </c>
      <c r="F1125" s="261"/>
      <c r="G1125" s="156" t="s">
        <v>16</v>
      </c>
      <c r="H1125" s="157">
        <v>1</v>
      </c>
      <c r="I1125" s="158">
        <v>48.59</v>
      </c>
      <c r="J1125" s="158">
        <v>48.59</v>
      </c>
    </row>
    <row r="1126" spans="1:10" ht="37.5" x14ac:dyDescent="0.35">
      <c r="A1126" s="169" t="s">
        <v>412</v>
      </c>
      <c r="B1126" s="155" t="s">
        <v>616</v>
      </c>
      <c r="C1126" s="169" t="s">
        <v>12</v>
      </c>
      <c r="D1126" s="169" t="s">
        <v>617</v>
      </c>
      <c r="E1126" s="261" t="s">
        <v>415</v>
      </c>
      <c r="F1126" s="261"/>
      <c r="G1126" s="156" t="s">
        <v>16</v>
      </c>
      <c r="H1126" s="157">
        <v>2</v>
      </c>
      <c r="I1126" s="158">
        <v>1.57</v>
      </c>
      <c r="J1126" s="158">
        <v>3.14</v>
      </c>
    </row>
    <row r="1127" spans="1:10" ht="25" x14ac:dyDescent="0.35">
      <c r="A1127" s="168"/>
      <c r="B1127" s="168"/>
      <c r="C1127" s="168"/>
      <c r="D1127" s="168"/>
      <c r="E1127" s="168" t="s">
        <v>422</v>
      </c>
      <c r="F1127" s="159">
        <v>7.12</v>
      </c>
      <c r="G1127" s="168" t="s">
        <v>423</v>
      </c>
      <c r="H1127" s="159">
        <v>0</v>
      </c>
      <c r="I1127" s="168" t="s">
        <v>424</v>
      </c>
      <c r="J1127" s="159">
        <v>7.12</v>
      </c>
    </row>
    <row r="1128" spans="1:10" ht="25.5" thickBot="1" x14ac:dyDescent="0.4">
      <c r="A1128" s="168"/>
      <c r="B1128" s="168"/>
      <c r="C1128" s="168"/>
      <c r="D1128" s="168"/>
      <c r="E1128" s="168" t="s">
        <v>425</v>
      </c>
      <c r="F1128" s="159">
        <v>17.96</v>
      </c>
      <c r="G1128" s="168"/>
      <c r="H1128" s="271" t="s">
        <v>426</v>
      </c>
      <c r="I1128" s="271"/>
      <c r="J1128" s="159">
        <v>80.31</v>
      </c>
    </row>
    <row r="1129" spans="1:10" ht="15" thickTop="1" x14ac:dyDescent="0.35">
      <c r="A1129" s="160"/>
      <c r="B1129" s="160"/>
      <c r="C1129" s="160"/>
      <c r="D1129" s="160"/>
      <c r="E1129" s="160"/>
      <c r="F1129" s="160"/>
      <c r="G1129" s="160"/>
      <c r="H1129" s="160"/>
      <c r="I1129" s="160"/>
      <c r="J1129" s="160"/>
    </row>
    <row r="1130" spans="1:10" x14ac:dyDescent="0.35">
      <c r="A1130" s="165" t="s">
        <v>1874</v>
      </c>
      <c r="B1130" s="173" t="s">
        <v>1</v>
      </c>
      <c r="C1130" s="165" t="s">
        <v>2</v>
      </c>
      <c r="D1130" s="165" t="s">
        <v>3</v>
      </c>
      <c r="E1130" s="270" t="s">
        <v>403</v>
      </c>
      <c r="F1130" s="270"/>
      <c r="G1130" s="174" t="s">
        <v>4</v>
      </c>
      <c r="H1130" s="173" t="s">
        <v>5</v>
      </c>
      <c r="I1130" s="173" t="s">
        <v>6</v>
      </c>
      <c r="J1130" s="173" t="s">
        <v>7</v>
      </c>
    </row>
    <row r="1131" spans="1:10" ht="25" x14ac:dyDescent="0.35">
      <c r="A1131" s="166" t="s">
        <v>404</v>
      </c>
      <c r="B1131" s="142" t="s">
        <v>1917</v>
      </c>
      <c r="C1131" s="166" t="s">
        <v>12</v>
      </c>
      <c r="D1131" s="166" t="s">
        <v>1918</v>
      </c>
      <c r="E1131" s="267" t="s">
        <v>548</v>
      </c>
      <c r="F1131" s="267"/>
      <c r="G1131" s="143" t="s">
        <v>16</v>
      </c>
      <c r="H1131" s="150">
        <v>1</v>
      </c>
      <c r="I1131" s="144">
        <v>67.16</v>
      </c>
      <c r="J1131" s="144">
        <v>67.16</v>
      </c>
    </row>
    <row r="1132" spans="1:10" ht="37.5" x14ac:dyDescent="0.35">
      <c r="A1132" s="167" t="s">
        <v>406</v>
      </c>
      <c r="B1132" s="151" t="s">
        <v>596</v>
      </c>
      <c r="C1132" s="167" t="s">
        <v>12</v>
      </c>
      <c r="D1132" s="167" t="s">
        <v>597</v>
      </c>
      <c r="E1132" s="260" t="s">
        <v>477</v>
      </c>
      <c r="F1132" s="260"/>
      <c r="G1132" s="152" t="s">
        <v>409</v>
      </c>
      <c r="H1132" s="153">
        <v>0.37840000000000001</v>
      </c>
      <c r="I1132" s="154">
        <v>17.75</v>
      </c>
      <c r="J1132" s="154">
        <v>6.71</v>
      </c>
    </row>
    <row r="1133" spans="1:10" ht="37.5" x14ac:dyDescent="0.35">
      <c r="A1133" s="167" t="s">
        <v>406</v>
      </c>
      <c r="B1133" s="151" t="s">
        <v>478</v>
      </c>
      <c r="C1133" s="167" t="s">
        <v>12</v>
      </c>
      <c r="D1133" s="167" t="s">
        <v>479</v>
      </c>
      <c r="E1133" s="260" t="s">
        <v>477</v>
      </c>
      <c r="F1133" s="260"/>
      <c r="G1133" s="152" t="s">
        <v>409</v>
      </c>
      <c r="H1133" s="153">
        <v>0.37840000000000001</v>
      </c>
      <c r="I1133" s="154">
        <v>21.52</v>
      </c>
      <c r="J1133" s="154">
        <v>8.14</v>
      </c>
    </row>
    <row r="1134" spans="1:10" x14ac:dyDescent="0.35">
      <c r="A1134" s="169" t="s">
        <v>412</v>
      </c>
      <c r="B1134" s="155" t="s">
        <v>614</v>
      </c>
      <c r="C1134" s="169" t="s">
        <v>12</v>
      </c>
      <c r="D1134" s="169" t="s">
        <v>615</v>
      </c>
      <c r="E1134" s="261" t="s">
        <v>415</v>
      </c>
      <c r="F1134" s="261"/>
      <c r="G1134" s="156" t="s">
        <v>16</v>
      </c>
      <c r="H1134" s="157">
        <v>1</v>
      </c>
      <c r="I1134" s="158">
        <v>48.59</v>
      </c>
      <c r="J1134" s="158">
        <v>48.59</v>
      </c>
    </row>
    <row r="1135" spans="1:10" ht="37.5" x14ac:dyDescent="0.35">
      <c r="A1135" s="169" t="s">
        <v>412</v>
      </c>
      <c r="B1135" s="155" t="s">
        <v>625</v>
      </c>
      <c r="C1135" s="169" t="s">
        <v>12</v>
      </c>
      <c r="D1135" s="169" t="s">
        <v>626</v>
      </c>
      <c r="E1135" s="261" t="s">
        <v>415</v>
      </c>
      <c r="F1135" s="261"/>
      <c r="G1135" s="156" t="s">
        <v>16</v>
      </c>
      <c r="H1135" s="157">
        <v>2</v>
      </c>
      <c r="I1135" s="158">
        <v>1.86</v>
      </c>
      <c r="J1135" s="158">
        <v>3.72</v>
      </c>
    </row>
    <row r="1136" spans="1:10" ht="25" x14ac:dyDescent="0.35">
      <c r="A1136" s="168"/>
      <c r="B1136" s="168"/>
      <c r="C1136" s="168"/>
      <c r="D1136" s="168"/>
      <c r="E1136" s="168" t="s">
        <v>422</v>
      </c>
      <c r="F1136" s="159">
        <v>9.9600000000000009</v>
      </c>
      <c r="G1136" s="168" t="s">
        <v>423</v>
      </c>
      <c r="H1136" s="159">
        <v>0</v>
      </c>
      <c r="I1136" s="168" t="s">
        <v>424</v>
      </c>
      <c r="J1136" s="159">
        <v>9.9600000000000009</v>
      </c>
    </row>
    <row r="1137" spans="1:10" ht="25.5" thickBot="1" x14ac:dyDescent="0.4">
      <c r="A1137" s="168"/>
      <c r="B1137" s="168"/>
      <c r="C1137" s="168"/>
      <c r="D1137" s="168"/>
      <c r="E1137" s="168" t="s">
        <v>425</v>
      </c>
      <c r="F1137" s="159">
        <v>19.350000000000001</v>
      </c>
      <c r="G1137" s="168"/>
      <c r="H1137" s="271" t="s">
        <v>426</v>
      </c>
      <c r="I1137" s="271"/>
      <c r="J1137" s="159">
        <v>86.51</v>
      </c>
    </row>
    <row r="1138" spans="1:10" ht="15" thickTop="1" x14ac:dyDescent="0.35">
      <c r="A1138" s="160"/>
      <c r="B1138" s="160"/>
      <c r="C1138" s="160"/>
      <c r="D1138" s="160"/>
      <c r="E1138" s="160"/>
      <c r="F1138" s="160"/>
      <c r="G1138" s="160"/>
      <c r="H1138" s="160"/>
      <c r="I1138" s="160"/>
      <c r="J1138" s="160"/>
    </row>
    <row r="1139" spans="1:10" x14ac:dyDescent="0.35">
      <c r="A1139" s="165" t="s">
        <v>1875</v>
      </c>
      <c r="B1139" s="173" t="s">
        <v>1</v>
      </c>
      <c r="C1139" s="165" t="s">
        <v>2</v>
      </c>
      <c r="D1139" s="165" t="s">
        <v>3</v>
      </c>
      <c r="E1139" s="270" t="s">
        <v>403</v>
      </c>
      <c r="F1139" s="270"/>
      <c r="G1139" s="174" t="s">
        <v>4</v>
      </c>
      <c r="H1139" s="173" t="s">
        <v>5</v>
      </c>
      <c r="I1139" s="173" t="s">
        <v>6</v>
      </c>
      <c r="J1139" s="173" t="s">
        <v>7</v>
      </c>
    </row>
    <row r="1140" spans="1:10" ht="25" x14ac:dyDescent="0.35">
      <c r="A1140" s="166" t="s">
        <v>404</v>
      </c>
      <c r="B1140" s="142" t="s">
        <v>1919</v>
      </c>
      <c r="C1140" s="166" t="s">
        <v>58</v>
      </c>
      <c r="D1140" s="166" t="s">
        <v>1920</v>
      </c>
      <c r="E1140" s="267" t="s">
        <v>627</v>
      </c>
      <c r="F1140" s="267"/>
      <c r="G1140" s="143" t="s">
        <v>30</v>
      </c>
      <c r="H1140" s="150">
        <v>1</v>
      </c>
      <c r="I1140" s="144">
        <v>516.08000000000004</v>
      </c>
      <c r="J1140" s="144">
        <v>516.08000000000004</v>
      </c>
    </row>
    <row r="1141" spans="1:10" ht="37.5" x14ac:dyDescent="0.35">
      <c r="A1141" s="167" t="s">
        <v>406</v>
      </c>
      <c r="B1141" s="151" t="s">
        <v>487</v>
      </c>
      <c r="C1141" s="167" t="s">
        <v>58</v>
      </c>
      <c r="D1141" s="167" t="s">
        <v>488</v>
      </c>
      <c r="E1141" s="260" t="s">
        <v>485</v>
      </c>
      <c r="F1141" s="260"/>
      <c r="G1141" s="152" t="s">
        <v>486</v>
      </c>
      <c r="H1141" s="153">
        <v>2</v>
      </c>
      <c r="I1141" s="154">
        <v>3.75</v>
      </c>
      <c r="J1141" s="154">
        <v>7.5</v>
      </c>
    </row>
    <row r="1142" spans="1:10" ht="37.5" x14ac:dyDescent="0.35">
      <c r="A1142" s="167" t="s">
        <v>406</v>
      </c>
      <c r="B1142" s="151" t="s">
        <v>497</v>
      </c>
      <c r="C1142" s="167" t="s">
        <v>58</v>
      </c>
      <c r="D1142" s="167" t="s">
        <v>498</v>
      </c>
      <c r="E1142" s="260" t="s">
        <v>485</v>
      </c>
      <c r="F1142" s="260"/>
      <c r="G1142" s="152" t="s">
        <v>486</v>
      </c>
      <c r="H1142" s="153">
        <v>2</v>
      </c>
      <c r="I1142" s="154">
        <v>3.58</v>
      </c>
      <c r="J1142" s="154">
        <v>7.16</v>
      </c>
    </row>
    <row r="1143" spans="1:10" ht="50" x14ac:dyDescent="0.35">
      <c r="A1143" s="169" t="s">
        <v>412</v>
      </c>
      <c r="B1143" s="155" t="s">
        <v>2179</v>
      </c>
      <c r="C1143" s="169" t="s">
        <v>58</v>
      </c>
      <c r="D1143" s="169" t="s">
        <v>2180</v>
      </c>
      <c r="E1143" s="261">
        <v>0</v>
      </c>
      <c r="F1143" s="261"/>
      <c r="G1143" s="156" t="s">
        <v>30</v>
      </c>
      <c r="H1143" s="157">
        <v>1</v>
      </c>
      <c r="I1143" s="158">
        <v>451</v>
      </c>
      <c r="J1143" s="158">
        <v>451</v>
      </c>
    </row>
    <row r="1144" spans="1:10" x14ac:dyDescent="0.35">
      <c r="A1144" s="169" t="s">
        <v>412</v>
      </c>
      <c r="B1144" s="155" t="s">
        <v>499</v>
      </c>
      <c r="C1144" s="169" t="s">
        <v>12</v>
      </c>
      <c r="D1144" s="169" t="s">
        <v>500</v>
      </c>
      <c r="E1144" s="261" t="s">
        <v>491</v>
      </c>
      <c r="F1144" s="261"/>
      <c r="G1144" s="156" t="s">
        <v>409</v>
      </c>
      <c r="H1144" s="157">
        <v>2</v>
      </c>
      <c r="I1144" s="158">
        <v>14.62</v>
      </c>
      <c r="J1144" s="158">
        <v>29.24</v>
      </c>
    </row>
    <row r="1145" spans="1:10" x14ac:dyDescent="0.35">
      <c r="A1145" s="169" t="s">
        <v>412</v>
      </c>
      <c r="B1145" s="155" t="s">
        <v>492</v>
      </c>
      <c r="C1145" s="169" t="s">
        <v>12</v>
      </c>
      <c r="D1145" s="169" t="s">
        <v>493</v>
      </c>
      <c r="E1145" s="261" t="s">
        <v>491</v>
      </c>
      <c r="F1145" s="261"/>
      <c r="G1145" s="156" t="s">
        <v>409</v>
      </c>
      <c r="H1145" s="157">
        <v>2</v>
      </c>
      <c r="I1145" s="158">
        <v>10.59</v>
      </c>
      <c r="J1145" s="158">
        <v>21.18</v>
      </c>
    </row>
    <row r="1146" spans="1:10" ht="25" x14ac:dyDescent="0.35">
      <c r="A1146" s="168"/>
      <c r="B1146" s="168"/>
      <c r="C1146" s="168"/>
      <c r="D1146" s="168"/>
      <c r="E1146" s="168" t="s">
        <v>422</v>
      </c>
      <c r="F1146" s="159">
        <v>50.42</v>
      </c>
      <c r="G1146" s="168" t="s">
        <v>423</v>
      </c>
      <c r="H1146" s="159">
        <v>0</v>
      </c>
      <c r="I1146" s="168" t="s">
        <v>424</v>
      </c>
      <c r="J1146" s="159">
        <v>50.42</v>
      </c>
    </row>
    <row r="1147" spans="1:10" ht="25.5" thickBot="1" x14ac:dyDescent="0.4">
      <c r="A1147" s="168"/>
      <c r="B1147" s="168"/>
      <c r="C1147" s="168"/>
      <c r="D1147" s="168"/>
      <c r="E1147" s="168" t="s">
        <v>425</v>
      </c>
      <c r="F1147" s="159">
        <v>148.72999999999999</v>
      </c>
      <c r="G1147" s="168"/>
      <c r="H1147" s="271" t="s">
        <v>426</v>
      </c>
      <c r="I1147" s="271"/>
      <c r="J1147" s="159">
        <v>664.81</v>
      </c>
    </row>
    <row r="1148" spans="1:10" ht="15" thickTop="1" x14ac:dyDescent="0.35">
      <c r="A1148" s="160"/>
      <c r="B1148" s="160"/>
      <c r="C1148" s="160"/>
      <c r="D1148" s="160"/>
      <c r="E1148" s="160"/>
      <c r="F1148" s="160"/>
      <c r="G1148" s="160"/>
      <c r="H1148" s="160"/>
      <c r="I1148" s="160"/>
      <c r="J1148" s="160"/>
    </row>
    <row r="1149" spans="1:10" x14ac:dyDescent="0.35">
      <c r="A1149" s="165" t="s">
        <v>1876</v>
      </c>
      <c r="B1149" s="173" t="s">
        <v>1</v>
      </c>
      <c r="C1149" s="165" t="s">
        <v>2</v>
      </c>
      <c r="D1149" s="165" t="s">
        <v>3</v>
      </c>
      <c r="E1149" s="270" t="s">
        <v>403</v>
      </c>
      <c r="F1149" s="270"/>
      <c r="G1149" s="174" t="s">
        <v>4</v>
      </c>
      <c r="H1149" s="173" t="s">
        <v>5</v>
      </c>
      <c r="I1149" s="173" t="s">
        <v>6</v>
      </c>
      <c r="J1149" s="173" t="s">
        <v>7</v>
      </c>
    </row>
    <row r="1150" spans="1:10" ht="25" x14ac:dyDescent="0.35">
      <c r="A1150" s="166" t="s">
        <v>404</v>
      </c>
      <c r="B1150" s="142" t="s">
        <v>207</v>
      </c>
      <c r="C1150" s="166" t="s">
        <v>58</v>
      </c>
      <c r="D1150" s="166" t="s">
        <v>208</v>
      </c>
      <c r="E1150" s="267" t="s">
        <v>627</v>
      </c>
      <c r="F1150" s="267"/>
      <c r="G1150" s="143" t="s">
        <v>30</v>
      </c>
      <c r="H1150" s="150">
        <v>1</v>
      </c>
      <c r="I1150" s="144">
        <v>62.64</v>
      </c>
      <c r="J1150" s="144">
        <v>62.64</v>
      </c>
    </row>
    <row r="1151" spans="1:10" ht="37.5" x14ac:dyDescent="0.35">
      <c r="A1151" s="167" t="s">
        <v>406</v>
      </c>
      <c r="B1151" s="151" t="s">
        <v>487</v>
      </c>
      <c r="C1151" s="167" t="s">
        <v>58</v>
      </c>
      <c r="D1151" s="167" t="s">
        <v>488</v>
      </c>
      <c r="E1151" s="260" t="s">
        <v>485</v>
      </c>
      <c r="F1151" s="260"/>
      <c r="G1151" s="152" t="s">
        <v>486</v>
      </c>
      <c r="H1151" s="153">
        <v>0.3</v>
      </c>
      <c r="I1151" s="154">
        <v>3.75</v>
      </c>
      <c r="J1151" s="154">
        <v>1.1200000000000001</v>
      </c>
    </row>
    <row r="1152" spans="1:10" ht="37.5" x14ac:dyDescent="0.35">
      <c r="A1152" s="167" t="s">
        <v>406</v>
      </c>
      <c r="B1152" s="151" t="s">
        <v>497</v>
      </c>
      <c r="C1152" s="167" t="s">
        <v>58</v>
      </c>
      <c r="D1152" s="167" t="s">
        <v>498</v>
      </c>
      <c r="E1152" s="260" t="s">
        <v>485</v>
      </c>
      <c r="F1152" s="260"/>
      <c r="G1152" s="152" t="s">
        <v>486</v>
      </c>
      <c r="H1152" s="153">
        <v>0.3</v>
      </c>
      <c r="I1152" s="154">
        <v>3.58</v>
      </c>
      <c r="J1152" s="154">
        <v>1.07</v>
      </c>
    </row>
    <row r="1153" spans="1:10" ht="25" x14ac:dyDescent="0.35">
      <c r="A1153" s="169" t="s">
        <v>412</v>
      </c>
      <c r="B1153" s="155" t="s">
        <v>628</v>
      </c>
      <c r="C1153" s="169" t="s">
        <v>58</v>
      </c>
      <c r="D1153" s="169" t="s">
        <v>629</v>
      </c>
      <c r="E1153" s="261">
        <v>0</v>
      </c>
      <c r="F1153" s="261"/>
      <c r="G1153" s="156" t="s">
        <v>30</v>
      </c>
      <c r="H1153" s="157">
        <v>1</v>
      </c>
      <c r="I1153" s="158">
        <v>52.9</v>
      </c>
      <c r="J1153" s="158">
        <v>52.9</v>
      </c>
    </row>
    <row r="1154" spans="1:10" x14ac:dyDescent="0.35">
      <c r="A1154" s="169" t="s">
        <v>412</v>
      </c>
      <c r="B1154" s="155" t="s">
        <v>499</v>
      </c>
      <c r="C1154" s="169" t="s">
        <v>12</v>
      </c>
      <c r="D1154" s="169" t="s">
        <v>500</v>
      </c>
      <c r="E1154" s="261" t="s">
        <v>491</v>
      </c>
      <c r="F1154" s="261"/>
      <c r="G1154" s="156" t="s">
        <v>409</v>
      </c>
      <c r="H1154" s="157">
        <v>0.3</v>
      </c>
      <c r="I1154" s="158">
        <v>14.62</v>
      </c>
      <c r="J1154" s="158">
        <v>4.38</v>
      </c>
    </row>
    <row r="1155" spans="1:10" x14ac:dyDescent="0.35">
      <c r="A1155" s="169" t="s">
        <v>412</v>
      </c>
      <c r="B1155" s="155" t="s">
        <v>492</v>
      </c>
      <c r="C1155" s="169" t="s">
        <v>12</v>
      </c>
      <c r="D1155" s="169" t="s">
        <v>493</v>
      </c>
      <c r="E1155" s="261" t="s">
        <v>491</v>
      </c>
      <c r="F1155" s="261"/>
      <c r="G1155" s="156" t="s">
        <v>409</v>
      </c>
      <c r="H1155" s="157">
        <v>0.3</v>
      </c>
      <c r="I1155" s="158">
        <v>10.59</v>
      </c>
      <c r="J1155" s="158">
        <v>3.17</v>
      </c>
    </row>
    <row r="1156" spans="1:10" ht="25" x14ac:dyDescent="0.35">
      <c r="A1156" s="168"/>
      <c r="B1156" s="168"/>
      <c r="C1156" s="168"/>
      <c r="D1156" s="168"/>
      <c r="E1156" s="168" t="s">
        <v>422</v>
      </c>
      <c r="F1156" s="159">
        <v>7.55</v>
      </c>
      <c r="G1156" s="168" t="s">
        <v>423</v>
      </c>
      <c r="H1156" s="159">
        <v>0</v>
      </c>
      <c r="I1156" s="168" t="s">
        <v>424</v>
      </c>
      <c r="J1156" s="159">
        <v>7.55</v>
      </c>
    </row>
    <row r="1157" spans="1:10" ht="25.5" thickBot="1" x14ac:dyDescent="0.4">
      <c r="A1157" s="168"/>
      <c r="B1157" s="168"/>
      <c r="C1157" s="168"/>
      <c r="D1157" s="168"/>
      <c r="E1157" s="168" t="s">
        <v>425</v>
      </c>
      <c r="F1157" s="159">
        <v>18.05</v>
      </c>
      <c r="G1157" s="168"/>
      <c r="H1157" s="271" t="s">
        <v>426</v>
      </c>
      <c r="I1157" s="271"/>
      <c r="J1157" s="159">
        <v>80.69</v>
      </c>
    </row>
    <row r="1158" spans="1:10" ht="37.5" customHeight="1" thickTop="1" x14ac:dyDescent="0.35">
      <c r="A1158" s="160"/>
      <c r="B1158" s="160"/>
      <c r="C1158" s="160"/>
      <c r="D1158" s="160"/>
      <c r="E1158" s="160"/>
      <c r="F1158" s="160"/>
      <c r="G1158" s="160"/>
      <c r="H1158" s="160"/>
      <c r="I1158" s="160"/>
      <c r="J1158" s="160"/>
    </row>
    <row r="1159" spans="1:10" ht="37.5" customHeight="1" x14ac:dyDescent="0.35">
      <c r="A1159" s="165" t="s">
        <v>1877</v>
      </c>
      <c r="B1159" s="173" t="s">
        <v>1</v>
      </c>
      <c r="C1159" s="165" t="s">
        <v>2</v>
      </c>
      <c r="D1159" s="165" t="s">
        <v>3</v>
      </c>
      <c r="E1159" s="270" t="s">
        <v>403</v>
      </c>
      <c r="F1159" s="270"/>
      <c r="G1159" s="174" t="s">
        <v>4</v>
      </c>
      <c r="H1159" s="173" t="s">
        <v>5</v>
      </c>
      <c r="I1159" s="173" t="s">
        <v>6</v>
      </c>
      <c r="J1159" s="173" t="s">
        <v>7</v>
      </c>
    </row>
    <row r="1160" spans="1:10" ht="37.5" x14ac:dyDescent="0.35">
      <c r="A1160" s="166" t="s">
        <v>404</v>
      </c>
      <c r="B1160" s="142" t="s">
        <v>209</v>
      </c>
      <c r="C1160" s="166" t="s">
        <v>12</v>
      </c>
      <c r="D1160" s="166" t="s">
        <v>210</v>
      </c>
      <c r="E1160" s="267" t="s">
        <v>548</v>
      </c>
      <c r="F1160" s="267"/>
      <c r="G1160" s="143" t="s">
        <v>43</v>
      </c>
      <c r="H1160" s="150">
        <v>1</v>
      </c>
      <c r="I1160" s="144">
        <v>4.08</v>
      </c>
      <c r="J1160" s="144">
        <v>4.08</v>
      </c>
    </row>
    <row r="1161" spans="1:10" ht="37.5" customHeight="1" x14ac:dyDescent="0.35">
      <c r="A1161" s="167" t="s">
        <v>406</v>
      </c>
      <c r="B1161" s="151" t="s">
        <v>596</v>
      </c>
      <c r="C1161" s="167" t="s">
        <v>12</v>
      </c>
      <c r="D1161" s="167" t="s">
        <v>597</v>
      </c>
      <c r="E1161" s="260" t="s">
        <v>477</v>
      </c>
      <c r="F1161" s="260"/>
      <c r="G1161" s="152" t="s">
        <v>409</v>
      </c>
      <c r="H1161" s="153">
        <v>0.03</v>
      </c>
      <c r="I1161" s="154">
        <v>17.75</v>
      </c>
      <c r="J1161" s="154">
        <v>0.53</v>
      </c>
    </row>
    <row r="1162" spans="1:10" ht="37.5" x14ac:dyDescent="0.35">
      <c r="A1162" s="167" t="s">
        <v>406</v>
      </c>
      <c r="B1162" s="151" t="s">
        <v>478</v>
      </c>
      <c r="C1162" s="167" t="s">
        <v>12</v>
      </c>
      <c r="D1162" s="167" t="s">
        <v>479</v>
      </c>
      <c r="E1162" s="260" t="s">
        <v>477</v>
      </c>
      <c r="F1162" s="260"/>
      <c r="G1162" s="152" t="s">
        <v>409</v>
      </c>
      <c r="H1162" s="153">
        <v>0.03</v>
      </c>
      <c r="I1162" s="154">
        <v>21.52</v>
      </c>
      <c r="J1162" s="154">
        <v>0.64</v>
      </c>
    </row>
    <row r="1163" spans="1:10" ht="25" x14ac:dyDescent="0.35">
      <c r="A1163" s="169" t="s">
        <v>412</v>
      </c>
      <c r="B1163" s="155" t="s">
        <v>632</v>
      </c>
      <c r="C1163" s="169" t="s">
        <v>12</v>
      </c>
      <c r="D1163" s="169" t="s">
        <v>633</v>
      </c>
      <c r="E1163" s="261" t="s">
        <v>415</v>
      </c>
      <c r="F1163" s="261"/>
      <c r="G1163" s="156" t="s">
        <v>16</v>
      </c>
      <c r="H1163" s="157">
        <v>8.9999999999999993E-3</v>
      </c>
      <c r="I1163" s="158">
        <v>5.67</v>
      </c>
      <c r="J1163" s="158">
        <v>0.05</v>
      </c>
    </row>
    <row r="1164" spans="1:10" ht="37.5" x14ac:dyDescent="0.35">
      <c r="A1164" s="169" t="s">
        <v>412</v>
      </c>
      <c r="B1164" s="155" t="s">
        <v>630</v>
      </c>
      <c r="C1164" s="169" t="s">
        <v>12</v>
      </c>
      <c r="D1164" s="169" t="s">
        <v>631</v>
      </c>
      <c r="E1164" s="261" t="s">
        <v>415</v>
      </c>
      <c r="F1164" s="261"/>
      <c r="G1164" s="156" t="s">
        <v>43</v>
      </c>
      <c r="H1164" s="157">
        <v>1.19</v>
      </c>
      <c r="I1164" s="158">
        <v>2.41</v>
      </c>
      <c r="J1164" s="158">
        <v>2.86</v>
      </c>
    </row>
    <row r="1165" spans="1:10" ht="25" x14ac:dyDescent="0.35">
      <c r="A1165" s="168"/>
      <c r="B1165" s="168"/>
      <c r="C1165" s="168"/>
      <c r="D1165" s="168"/>
      <c r="E1165" s="168" t="s">
        <v>422</v>
      </c>
      <c r="F1165" s="159">
        <v>0.78</v>
      </c>
      <c r="G1165" s="168" t="s">
        <v>423</v>
      </c>
      <c r="H1165" s="159">
        <v>0</v>
      </c>
      <c r="I1165" s="168" t="s">
        <v>424</v>
      </c>
      <c r="J1165" s="159">
        <v>0.78</v>
      </c>
    </row>
    <row r="1166" spans="1:10" ht="25.5" thickBot="1" x14ac:dyDescent="0.4">
      <c r="A1166" s="168"/>
      <c r="B1166" s="168"/>
      <c r="C1166" s="168"/>
      <c r="D1166" s="168"/>
      <c r="E1166" s="168" t="s">
        <v>425</v>
      </c>
      <c r="F1166" s="159">
        <v>1.17</v>
      </c>
      <c r="G1166" s="168"/>
      <c r="H1166" s="271" t="s">
        <v>426</v>
      </c>
      <c r="I1166" s="271"/>
      <c r="J1166" s="159">
        <v>5.25</v>
      </c>
    </row>
    <row r="1167" spans="1:10" ht="15" thickTop="1" x14ac:dyDescent="0.35">
      <c r="A1167" s="160"/>
      <c r="B1167" s="160"/>
      <c r="C1167" s="160"/>
      <c r="D1167" s="160"/>
      <c r="E1167" s="160"/>
      <c r="F1167" s="160"/>
      <c r="G1167" s="160"/>
      <c r="H1167" s="160"/>
      <c r="I1167" s="160"/>
      <c r="J1167" s="160"/>
    </row>
    <row r="1168" spans="1:10" x14ac:dyDescent="0.35">
      <c r="A1168" s="165" t="s">
        <v>1878</v>
      </c>
      <c r="B1168" s="173" t="s">
        <v>1</v>
      </c>
      <c r="C1168" s="165" t="s">
        <v>2</v>
      </c>
      <c r="D1168" s="165" t="s">
        <v>3</v>
      </c>
      <c r="E1168" s="270" t="s">
        <v>403</v>
      </c>
      <c r="F1168" s="270"/>
      <c r="G1168" s="174" t="s">
        <v>4</v>
      </c>
      <c r="H1168" s="173" t="s">
        <v>5</v>
      </c>
      <c r="I1168" s="173" t="s">
        <v>6</v>
      </c>
      <c r="J1168" s="173" t="s">
        <v>7</v>
      </c>
    </row>
    <row r="1169" spans="1:10" ht="37.5" x14ac:dyDescent="0.35">
      <c r="A1169" s="166" t="s">
        <v>404</v>
      </c>
      <c r="B1169" s="142" t="s">
        <v>211</v>
      </c>
      <c r="C1169" s="166" t="s">
        <v>12</v>
      </c>
      <c r="D1169" s="166" t="s">
        <v>212</v>
      </c>
      <c r="E1169" s="267" t="s">
        <v>548</v>
      </c>
      <c r="F1169" s="267"/>
      <c r="G1169" s="143" t="s">
        <v>43</v>
      </c>
      <c r="H1169" s="150">
        <v>1</v>
      </c>
      <c r="I1169" s="144">
        <v>9.67</v>
      </c>
      <c r="J1169" s="144">
        <v>9.67</v>
      </c>
    </row>
    <row r="1170" spans="1:10" ht="37.5" x14ac:dyDescent="0.35">
      <c r="A1170" s="167" t="s">
        <v>406</v>
      </c>
      <c r="B1170" s="151" t="s">
        <v>596</v>
      </c>
      <c r="C1170" s="167" t="s">
        <v>12</v>
      </c>
      <c r="D1170" s="167" t="s">
        <v>597</v>
      </c>
      <c r="E1170" s="260" t="s">
        <v>477</v>
      </c>
      <c r="F1170" s="260"/>
      <c r="G1170" s="152" t="s">
        <v>409</v>
      </c>
      <c r="H1170" s="153">
        <v>5.1999999999999998E-2</v>
      </c>
      <c r="I1170" s="154">
        <v>17.75</v>
      </c>
      <c r="J1170" s="154">
        <v>0.92</v>
      </c>
    </row>
    <row r="1171" spans="1:10" ht="37.5" x14ac:dyDescent="0.35">
      <c r="A1171" s="167" t="s">
        <v>406</v>
      </c>
      <c r="B1171" s="151" t="s">
        <v>478</v>
      </c>
      <c r="C1171" s="167" t="s">
        <v>12</v>
      </c>
      <c r="D1171" s="167" t="s">
        <v>479</v>
      </c>
      <c r="E1171" s="260" t="s">
        <v>477</v>
      </c>
      <c r="F1171" s="260"/>
      <c r="G1171" s="152" t="s">
        <v>409</v>
      </c>
      <c r="H1171" s="153">
        <v>5.1999999999999998E-2</v>
      </c>
      <c r="I1171" s="154">
        <v>21.52</v>
      </c>
      <c r="J1171" s="154">
        <v>1.1100000000000001</v>
      </c>
    </row>
    <row r="1172" spans="1:10" ht="37.5" x14ac:dyDescent="0.35">
      <c r="A1172" s="169" t="s">
        <v>412</v>
      </c>
      <c r="B1172" s="155" t="s">
        <v>634</v>
      </c>
      <c r="C1172" s="169" t="s">
        <v>12</v>
      </c>
      <c r="D1172" s="169" t="s">
        <v>635</v>
      </c>
      <c r="E1172" s="261" t="s">
        <v>415</v>
      </c>
      <c r="F1172" s="261"/>
      <c r="G1172" s="156" t="s">
        <v>43</v>
      </c>
      <c r="H1172" s="157">
        <v>1.19</v>
      </c>
      <c r="I1172" s="158">
        <v>6.38</v>
      </c>
      <c r="J1172" s="158">
        <v>7.59</v>
      </c>
    </row>
    <row r="1173" spans="1:10" ht="25" x14ac:dyDescent="0.35">
      <c r="A1173" s="169" t="s">
        <v>412</v>
      </c>
      <c r="B1173" s="155" t="s">
        <v>632</v>
      </c>
      <c r="C1173" s="169" t="s">
        <v>12</v>
      </c>
      <c r="D1173" s="169" t="s">
        <v>633</v>
      </c>
      <c r="E1173" s="261" t="s">
        <v>415</v>
      </c>
      <c r="F1173" s="261"/>
      <c r="G1173" s="156" t="s">
        <v>16</v>
      </c>
      <c r="H1173" s="157">
        <v>8.9999999999999993E-3</v>
      </c>
      <c r="I1173" s="158">
        <v>5.67</v>
      </c>
      <c r="J1173" s="158">
        <v>0.05</v>
      </c>
    </row>
    <row r="1174" spans="1:10" ht="25" x14ac:dyDescent="0.35">
      <c r="A1174" s="168"/>
      <c r="B1174" s="168"/>
      <c r="C1174" s="168"/>
      <c r="D1174" s="168"/>
      <c r="E1174" s="168" t="s">
        <v>422</v>
      </c>
      <c r="F1174" s="159">
        <v>1.36</v>
      </c>
      <c r="G1174" s="168" t="s">
        <v>423</v>
      </c>
      <c r="H1174" s="159">
        <v>0</v>
      </c>
      <c r="I1174" s="168" t="s">
        <v>424</v>
      </c>
      <c r="J1174" s="159">
        <v>1.36</v>
      </c>
    </row>
    <row r="1175" spans="1:10" ht="25.5" thickBot="1" x14ac:dyDescent="0.4">
      <c r="A1175" s="168"/>
      <c r="B1175" s="168"/>
      <c r="C1175" s="168"/>
      <c r="D1175" s="168"/>
      <c r="E1175" s="168" t="s">
        <v>425</v>
      </c>
      <c r="F1175" s="159">
        <v>2.78</v>
      </c>
      <c r="G1175" s="168"/>
      <c r="H1175" s="271" t="s">
        <v>426</v>
      </c>
      <c r="I1175" s="271"/>
      <c r="J1175" s="159">
        <v>12.45</v>
      </c>
    </row>
    <row r="1176" spans="1:10" ht="15" thickTop="1" x14ac:dyDescent="0.35">
      <c r="A1176" s="160"/>
      <c r="B1176" s="160"/>
      <c r="C1176" s="160"/>
      <c r="D1176" s="160"/>
      <c r="E1176" s="160"/>
      <c r="F1176" s="160"/>
      <c r="G1176" s="160"/>
      <c r="H1176" s="160"/>
      <c r="I1176" s="160"/>
      <c r="J1176" s="160"/>
    </row>
    <row r="1177" spans="1:10" x14ac:dyDescent="0.35">
      <c r="A1177" s="165" t="s">
        <v>1879</v>
      </c>
      <c r="B1177" s="173" t="s">
        <v>1</v>
      </c>
      <c r="C1177" s="165" t="s">
        <v>2</v>
      </c>
      <c r="D1177" s="165" t="s">
        <v>3</v>
      </c>
      <c r="E1177" s="270" t="s">
        <v>403</v>
      </c>
      <c r="F1177" s="270"/>
      <c r="G1177" s="174" t="s">
        <v>4</v>
      </c>
      <c r="H1177" s="173" t="s">
        <v>5</v>
      </c>
      <c r="I1177" s="173" t="s">
        <v>6</v>
      </c>
      <c r="J1177" s="173" t="s">
        <v>7</v>
      </c>
    </row>
    <row r="1178" spans="1:10" ht="50" x14ac:dyDescent="0.35">
      <c r="A1178" s="166" t="s">
        <v>404</v>
      </c>
      <c r="B1178" s="142" t="s">
        <v>1921</v>
      </c>
      <c r="C1178" s="166" t="s">
        <v>12</v>
      </c>
      <c r="D1178" s="166" t="s">
        <v>1922</v>
      </c>
      <c r="E1178" s="267" t="s">
        <v>548</v>
      </c>
      <c r="F1178" s="267"/>
      <c r="G1178" s="143" t="s">
        <v>43</v>
      </c>
      <c r="H1178" s="150">
        <v>1</v>
      </c>
      <c r="I1178" s="144">
        <v>39.78</v>
      </c>
      <c r="J1178" s="144">
        <v>39.78</v>
      </c>
    </row>
    <row r="1179" spans="1:10" ht="25" customHeight="1" x14ac:dyDescent="0.35">
      <c r="A1179" s="167" t="s">
        <v>406</v>
      </c>
      <c r="B1179" s="151" t="s">
        <v>596</v>
      </c>
      <c r="C1179" s="167" t="s">
        <v>12</v>
      </c>
      <c r="D1179" s="167" t="s">
        <v>597</v>
      </c>
      <c r="E1179" s="260" t="s">
        <v>477</v>
      </c>
      <c r="F1179" s="260"/>
      <c r="G1179" s="152" t="s">
        <v>409</v>
      </c>
      <c r="H1179" s="153">
        <v>6.9699999999999998E-2</v>
      </c>
      <c r="I1179" s="154">
        <v>17.75</v>
      </c>
      <c r="J1179" s="154">
        <v>1.23</v>
      </c>
    </row>
    <row r="1180" spans="1:10" ht="37.5" x14ac:dyDescent="0.35">
      <c r="A1180" s="167" t="s">
        <v>406</v>
      </c>
      <c r="B1180" s="151" t="s">
        <v>478</v>
      </c>
      <c r="C1180" s="167" t="s">
        <v>12</v>
      </c>
      <c r="D1180" s="167" t="s">
        <v>479</v>
      </c>
      <c r="E1180" s="260" t="s">
        <v>477</v>
      </c>
      <c r="F1180" s="260"/>
      <c r="G1180" s="152" t="s">
        <v>409</v>
      </c>
      <c r="H1180" s="153">
        <v>6.9699999999999998E-2</v>
      </c>
      <c r="I1180" s="154">
        <v>21.52</v>
      </c>
      <c r="J1180" s="154">
        <v>1.49</v>
      </c>
    </row>
    <row r="1181" spans="1:10" ht="37.5" x14ac:dyDescent="0.35">
      <c r="A1181" s="169" t="s">
        <v>412</v>
      </c>
      <c r="B1181" s="155" t="s">
        <v>2181</v>
      </c>
      <c r="C1181" s="169" t="s">
        <v>12</v>
      </c>
      <c r="D1181" s="169" t="s">
        <v>2182</v>
      </c>
      <c r="E1181" s="261" t="s">
        <v>415</v>
      </c>
      <c r="F1181" s="261"/>
      <c r="G1181" s="156" t="s">
        <v>43</v>
      </c>
      <c r="H1181" s="157">
        <v>1.0149999999999999</v>
      </c>
      <c r="I1181" s="158">
        <v>36.47</v>
      </c>
      <c r="J1181" s="158">
        <v>37.01</v>
      </c>
    </row>
    <row r="1182" spans="1:10" ht="25" x14ac:dyDescent="0.35">
      <c r="A1182" s="169" t="s">
        <v>412</v>
      </c>
      <c r="B1182" s="155" t="s">
        <v>632</v>
      </c>
      <c r="C1182" s="169" t="s">
        <v>12</v>
      </c>
      <c r="D1182" s="169" t="s">
        <v>633</v>
      </c>
      <c r="E1182" s="261" t="s">
        <v>415</v>
      </c>
      <c r="F1182" s="261"/>
      <c r="G1182" s="156" t="s">
        <v>16</v>
      </c>
      <c r="H1182" s="157">
        <v>8.9999999999999993E-3</v>
      </c>
      <c r="I1182" s="158">
        <v>5.67</v>
      </c>
      <c r="J1182" s="158">
        <v>0.05</v>
      </c>
    </row>
    <row r="1183" spans="1:10" ht="25" x14ac:dyDescent="0.35">
      <c r="A1183" s="168"/>
      <c r="B1183" s="168"/>
      <c r="C1183" s="168"/>
      <c r="D1183" s="168"/>
      <c r="E1183" s="168" t="s">
        <v>422</v>
      </c>
      <c r="F1183" s="159">
        <v>1.82</v>
      </c>
      <c r="G1183" s="168" t="s">
        <v>423</v>
      </c>
      <c r="H1183" s="159">
        <v>0</v>
      </c>
      <c r="I1183" s="168" t="s">
        <v>424</v>
      </c>
      <c r="J1183" s="159">
        <v>1.82</v>
      </c>
    </row>
    <row r="1184" spans="1:10" ht="25.5" thickBot="1" x14ac:dyDescent="0.4">
      <c r="A1184" s="168"/>
      <c r="B1184" s="168"/>
      <c r="C1184" s="168"/>
      <c r="D1184" s="168"/>
      <c r="E1184" s="168" t="s">
        <v>425</v>
      </c>
      <c r="F1184" s="159">
        <v>11.46</v>
      </c>
      <c r="G1184" s="168"/>
      <c r="H1184" s="271" t="s">
        <v>426</v>
      </c>
      <c r="I1184" s="271"/>
      <c r="J1184" s="159">
        <v>51.24</v>
      </c>
    </row>
    <row r="1185" spans="1:10" ht="15" thickTop="1" x14ac:dyDescent="0.35">
      <c r="A1185" s="160"/>
      <c r="B1185" s="160"/>
      <c r="C1185" s="160"/>
      <c r="D1185" s="160"/>
      <c r="E1185" s="160"/>
      <c r="F1185" s="160"/>
      <c r="G1185" s="160"/>
      <c r="H1185" s="160"/>
      <c r="I1185" s="160"/>
      <c r="J1185" s="160"/>
    </row>
    <row r="1186" spans="1:10" x14ac:dyDescent="0.35">
      <c r="A1186" s="165" t="s">
        <v>1880</v>
      </c>
      <c r="B1186" s="173" t="s">
        <v>1</v>
      </c>
      <c r="C1186" s="165" t="s">
        <v>2</v>
      </c>
      <c r="D1186" s="165" t="s">
        <v>3</v>
      </c>
      <c r="E1186" s="270" t="s">
        <v>403</v>
      </c>
      <c r="F1186" s="270"/>
      <c r="G1186" s="174" t="s">
        <v>4</v>
      </c>
      <c r="H1186" s="173" t="s">
        <v>5</v>
      </c>
      <c r="I1186" s="173" t="s">
        <v>6</v>
      </c>
      <c r="J1186" s="173" t="s">
        <v>7</v>
      </c>
    </row>
    <row r="1187" spans="1:10" ht="37.5" x14ac:dyDescent="0.35">
      <c r="A1187" s="166" t="s">
        <v>404</v>
      </c>
      <c r="B1187" s="142" t="s">
        <v>1923</v>
      </c>
      <c r="C1187" s="166" t="s">
        <v>12</v>
      </c>
      <c r="D1187" s="166" t="s">
        <v>1924</v>
      </c>
      <c r="E1187" s="267" t="s">
        <v>548</v>
      </c>
      <c r="F1187" s="267"/>
      <c r="G1187" s="143" t="s">
        <v>16</v>
      </c>
      <c r="H1187" s="150">
        <v>1</v>
      </c>
      <c r="I1187" s="144">
        <v>2276.4</v>
      </c>
      <c r="J1187" s="144">
        <v>2276.4</v>
      </c>
    </row>
    <row r="1188" spans="1:10" ht="50" x14ac:dyDescent="0.35">
      <c r="A1188" s="167" t="s">
        <v>406</v>
      </c>
      <c r="B1188" s="151" t="s">
        <v>2183</v>
      </c>
      <c r="C1188" s="167" t="s">
        <v>12</v>
      </c>
      <c r="D1188" s="167" t="s">
        <v>2184</v>
      </c>
      <c r="E1188" s="260" t="s">
        <v>548</v>
      </c>
      <c r="F1188" s="260"/>
      <c r="G1188" s="152" t="s">
        <v>16</v>
      </c>
      <c r="H1188" s="153">
        <v>1</v>
      </c>
      <c r="I1188" s="154">
        <v>488.51</v>
      </c>
      <c r="J1188" s="154">
        <v>488.51</v>
      </c>
    </row>
    <row r="1189" spans="1:10" ht="37.5" x14ac:dyDescent="0.35">
      <c r="A1189" s="167" t="s">
        <v>406</v>
      </c>
      <c r="B1189" s="151" t="s">
        <v>596</v>
      </c>
      <c r="C1189" s="167" t="s">
        <v>12</v>
      </c>
      <c r="D1189" s="167" t="s">
        <v>597</v>
      </c>
      <c r="E1189" s="260" t="s">
        <v>477</v>
      </c>
      <c r="F1189" s="260"/>
      <c r="G1189" s="152" t="s">
        <v>409</v>
      </c>
      <c r="H1189" s="153">
        <v>0.38969999999999999</v>
      </c>
      <c r="I1189" s="154">
        <v>17.75</v>
      </c>
      <c r="J1189" s="154">
        <v>6.91</v>
      </c>
    </row>
    <row r="1190" spans="1:10" ht="37.5" x14ac:dyDescent="0.35">
      <c r="A1190" s="167" t="s">
        <v>406</v>
      </c>
      <c r="B1190" s="151" t="s">
        <v>478</v>
      </c>
      <c r="C1190" s="167" t="s">
        <v>12</v>
      </c>
      <c r="D1190" s="167" t="s">
        <v>479</v>
      </c>
      <c r="E1190" s="260" t="s">
        <v>477</v>
      </c>
      <c r="F1190" s="260"/>
      <c r="G1190" s="152" t="s">
        <v>409</v>
      </c>
      <c r="H1190" s="153">
        <v>3.5078</v>
      </c>
      <c r="I1190" s="154">
        <v>21.52</v>
      </c>
      <c r="J1190" s="154">
        <v>75.48</v>
      </c>
    </row>
    <row r="1191" spans="1:10" ht="37.5" x14ac:dyDescent="0.35">
      <c r="A1191" s="167" t="s">
        <v>406</v>
      </c>
      <c r="B1191" s="151" t="s">
        <v>213</v>
      </c>
      <c r="C1191" s="167" t="s">
        <v>12</v>
      </c>
      <c r="D1191" s="167" t="s">
        <v>214</v>
      </c>
      <c r="E1191" s="260" t="s">
        <v>548</v>
      </c>
      <c r="F1191" s="260"/>
      <c r="G1191" s="152" t="s">
        <v>43</v>
      </c>
      <c r="H1191" s="153">
        <v>6.05</v>
      </c>
      <c r="I1191" s="154">
        <v>19.36</v>
      </c>
      <c r="J1191" s="154">
        <v>117.12</v>
      </c>
    </row>
    <row r="1192" spans="1:10" ht="37.5" x14ac:dyDescent="0.35">
      <c r="A1192" s="167" t="s">
        <v>406</v>
      </c>
      <c r="B1192" s="151" t="s">
        <v>2185</v>
      </c>
      <c r="C1192" s="167" t="s">
        <v>12</v>
      </c>
      <c r="D1192" s="167" t="s">
        <v>2186</v>
      </c>
      <c r="E1192" s="260" t="s">
        <v>548</v>
      </c>
      <c r="F1192" s="260"/>
      <c r="G1192" s="152" t="s">
        <v>16</v>
      </c>
      <c r="H1192" s="153">
        <v>1</v>
      </c>
      <c r="I1192" s="154">
        <v>11.27</v>
      </c>
      <c r="J1192" s="154">
        <v>11.27</v>
      </c>
    </row>
    <row r="1193" spans="1:10" ht="37.5" x14ac:dyDescent="0.35">
      <c r="A1193" s="167" t="s">
        <v>406</v>
      </c>
      <c r="B1193" s="151" t="s">
        <v>219</v>
      </c>
      <c r="C1193" s="167" t="s">
        <v>12</v>
      </c>
      <c r="D1193" s="167" t="s">
        <v>220</v>
      </c>
      <c r="E1193" s="260" t="s">
        <v>548</v>
      </c>
      <c r="F1193" s="260"/>
      <c r="G1193" s="152" t="s">
        <v>16</v>
      </c>
      <c r="H1193" s="153">
        <v>1</v>
      </c>
      <c r="I1193" s="154">
        <v>17.899999999999999</v>
      </c>
      <c r="J1193" s="154">
        <v>17.899999999999999</v>
      </c>
    </row>
    <row r="1194" spans="1:10" ht="37.5" x14ac:dyDescent="0.35">
      <c r="A1194" s="167" t="s">
        <v>406</v>
      </c>
      <c r="B1194" s="151" t="s">
        <v>2187</v>
      </c>
      <c r="C1194" s="167" t="s">
        <v>12</v>
      </c>
      <c r="D1194" s="167" t="s">
        <v>2188</v>
      </c>
      <c r="E1194" s="260" t="s">
        <v>548</v>
      </c>
      <c r="F1194" s="260"/>
      <c r="G1194" s="152" t="s">
        <v>16</v>
      </c>
      <c r="H1194" s="153">
        <v>1</v>
      </c>
      <c r="I1194" s="154">
        <v>20.48</v>
      </c>
      <c r="J1194" s="154">
        <v>20.48</v>
      </c>
    </row>
    <row r="1195" spans="1:10" ht="50" x14ac:dyDescent="0.35">
      <c r="A1195" s="167" t="s">
        <v>406</v>
      </c>
      <c r="B1195" s="151" t="s">
        <v>1921</v>
      </c>
      <c r="C1195" s="167" t="s">
        <v>12</v>
      </c>
      <c r="D1195" s="167" t="s">
        <v>1922</v>
      </c>
      <c r="E1195" s="260" t="s">
        <v>548</v>
      </c>
      <c r="F1195" s="260"/>
      <c r="G1195" s="152" t="s">
        <v>43</v>
      </c>
      <c r="H1195" s="153">
        <v>22.2</v>
      </c>
      <c r="I1195" s="154">
        <v>39.78</v>
      </c>
      <c r="J1195" s="154">
        <v>883.11</v>
      </c>
    </row>
    <row r="1196" spans="1:10" ht="37.5" x14ac:dyDescent="0.35">
      <c r="A1196" s="167" t="s">
        <v>406</v>
      </c>
      <c r="B1196" s="151" t="s">
        <v>106</v>
      </c>
      <c r="C1196" s="167" t="s">
        <v>12</v>
      </c>
      <c r="D1196" s="167" t="s">
        <v>107</v>
      </c>
      <c r="E1196" s="260" t="s">
        <v>548</v>
      </c>
      <c r="F1196" s="260"/>
      <c r="G1196" s="152" t="s">
        <v>16</v>
      </c>
      <c r="H1196" s="153">
        <v>1</v>
      </c>
      <c r="I1196" s="154">
        <v>88.32</v>
      </c>
      <c r="J1196" s="154">
        <v>88.32</v>
      </c>
    </row>
    <row r="1197" spans="1:10" ht="37.5" x14ac:dyDescent="0.35">
      <c r="A1197" s="167" t="s">
        <v>406</v>
      </c>
      <c r="B1197" s="151" t="s">
        <v>2189</v>
      </c>
      <c r="C1197" s="167" t="s">
        <v>12</v>
      </c>
      <c r="D1197" s="167" t="s">
        <v>2190</v>
      </c>
      <c r="E1197" s="260" t="s">
        <v>548</v>
      </c>
      <c r="F1197" s="260"/>
      <c r="G1197" s="152" t="s">
        <v>43</v>
      </c>
      <c r="H1197" s="153">
        <v>1.95</v>
      </c>
      <c r="I1197" s="154">
        <v>63.68</v>
      </c>
      <c r="J1197" s="154">
        <v>124.17</v>
      </c>
    </row>
    <row r="1198" spans="1:10" ht="37.5" x14ac:dyDescent="0.35">
      <c r="A1198" s="167" t="s">
        <v>406</v>
      </c>
      <c r="B1198" s="151" t="s">
        <v>2191</v>
      </c>
      <c r="C1198" s="167" t="s">
        <v>12</v>
      </c>
      <c r="D1198" s="167" t="s">
        <v>2192</v>
      </c>
      <c r="E1198" s="260" t="s">
        <v>548</v>
      </c>
      <c r="F1198" s="260"/>
      <c r="G1198" s="152" t="s">
        <v>16</v>
      </c>
      <c r="H1198" s="153">
        <v>1</v>
      </c>
      <c r="I1198" s="154">
        <v>120.04</v>
      </c>
      <c r="J1198" s="154">
        <v>120.04</v>
      </c>
    </row>
    <row r="1199" spans="1:10" ht="37.5" x14ac:dyDescent="0.35">
      <c r="A1199" s="169" t="s">
        <v>412</v>
      </c>
      <c r="B1199" s="155" t="s">
        <v>2193</v>
      </c>
      <c r="C1199" s="169" t="s">
        <v>12</v>
      </c>
      <c r="D1199" s="169" t="s">
        <v>2194</v>
      </c>
      <c r="E1199" s="261" t="s">
        <v>415</v>
      </c>
      <c r="F1199" s="261"/>
      <c r="G1199" s="156" t="s">
        <v>16</v>
      </c>
      <c r="H1199" s="157">
        <v>2</v>
      </c>
      <c r="I1199" s="158">
        <v>1.1499999999999999</v>
      </c>
      <c r="J1199" s="158">
        <v>2.2999999999999998</v>
      </c>
    </row>
    <row r="1200" spans="1:10" ht="37.5" x14ac:dyDescent="0.35">
      <c r="A1200" s="169" t="s">
        <v>412</v>
      </c>
      <c r="B1200" s="155" t="s">
        <v>668</v>
      </c>
      <c r="C1200" s="169" t="s">
        <v>12</v>
      </c>
      <c r="D1200" s="169" t="s">
        <v>669</v>
      </c>
      <c r="E1200" s="261" t="s">
        <v>415</v>
      </c>
      <c r="F1200" s="261"/>
      <c r="G1200" s="156" t="s">
        <v>16</v>
      </c>
      <c r="H1200" s="157">
        <v>4</v>
      </c>
      <c r="I1200" s="158">
        <v>0.39</v>
      </c>
      <c r="J1200" s="158">
        <v>1.56</v>
      </c>
    </row>
    <row r="1201" spans="1:10" ht="37.5" x14ac:dyDescent="0.35">
      <c r="A1201" s="169" t="s">
        <v>412</v>
      </c>
      <c r="B1201" s="155" t="s">
        <v>2195</v>
      </c>
      <c r="C1201" s="169" t="s">
        <v>12</v>
      </c>
      <c r="D1201" s="169" t="s">
        <v>2196</v>
      </c>
      <c r="E1201" s="261" t="s">
        <v>415</v>
      </c>
      <c r="F1201" s="261"/>
      <c r="G1201" s="156" t="s">
        <v>16</v>
      </c>
      <c r="H1201" s="157">
        <v>1</v>
      </c>
      <c r="I1201" s="158">
        <v>176.08</v>
      </c>
      <c r="J1201" s="158">
        <v>176.08</v>
      </c>
    </row>
    <row r="1202" spans="1:10" ht="25" x14ac:dyDescent="0.35">
      <c r="A1202" s="169" t="s">
        <v>412</v>
      </c>
      <c r="B1202" s="155" t="s">
        <v>666</v>
      </c>
      <c r="C1202" s="169" t="s">
        <v>12</v>
      </c>
      <c r="D1202" s="169" t="s">
        <v>667</v>
      </c>
      <c r="E1202" s="261" t="s">
        <v>415</v>
      </c>
      <c r="F1202" s="261"/>
      <c r="G1202" s="156" t="s">
        <v>16</v>
      </c>
      <c r="H1202" s="157">
        <v>1</v>
      </c>
      <c r="I1202" s="158">
        <v>42.05</v>
      </c>
      <c r="J1202" s="158">
        <v>42.05</v>
      </c>
    </row>
    <row r="1203" spans="1:10" ht="25" x14ac:dyDescent="0.35">
      <c r="A1203" s="169" t="s">
        <v>412</v>
      </c>
      <c r="B1203" s="155" t="s">
        <v>2197</v>
      </c>
      <c r="C1203" s="169" t="s">
        <v>12</v>
      </c>
      <c r="D1203" s="169" t="s">
        <v>2198</v>
      </c>
      <c r="E1203" s="261" t="s">
        <v>415</v>
      </c>
      <c r="F1203" s="261"/>
      <c r="G1203" s="156" t="s">
        <v>16</v>
      </c>
      <c r="H1203" s="157">
        <v>1</v>
      </c>
      <c r="I1203" s="158">
        <v>30.11</v>
      </c>
      <c r="J1203" s="158">
        <v>30.11</v>
      </c>
    </row>
    <row r="1204" spans="1:10" ht="25" x14ac:dyDescent="0.35">
      <c r="A1204" s="169" t="s">
        <v>412</v>
      </c>
      <c r="B1204" s="155" t="s">
        <v>2199</v>
      </c>
      <c r="C1204" s="169" t="s">
        <v>12</v>
      </c>
      <c r="D1204" s="169" t="s">
        <v>2200</v>
      </c>
      <c r="E1204" s="261" t="s">
        <v>415</v>
      </c>
      <c r="F1204" s="261"/>
      <c r="G1204" s="156" t="s">
        <v>16</v>
      </c>
      <c r="H1204" s="157">
        <v>1</v>
      </c>
      <c r="I1204" s="158">
        <v>27.72</v>
      </c>
      <c r="J1204" s="158">
        <v>27.72</v>
      </c>
    </row>
    <row r="1205" spans="1:10" ht="25" x14ac:dyDescent="0.35">
      <c r="A1205" s="169" t="s">
        <v>412</v>
      </c>
      <c r="B1205" s="155" t="s">
        <v>2201</v>
      </c>
      <c r="C1205" s="169" t="s">
        <v>12</v>
      </c>
      <c r="D1205" s="169" t="s">
        <v>2202</v>
      </c>
      <c r="E1205" s="261" t="s">
        <v>415</v>
      </c>
      <c r="F1205" s="261"/>
      <c r="G1205" s="156" t="s">
        <v>16</v>
      </c>
      <c r="H1205" s="157">
        <v>1</v>
      </c>
      <c r="I1205" s="158">
        <v>5.41</v>
      </c>
      <c r="J1205" s="158">
        <v>5.41</v>
      </c>
    </row>
    <row r="1206" spans="1:10" ht="37.5" x14ac:dyDescent="0.35">
      <c r="A1206" s="169" t="s">
        <v>412</v>
      </c>
      <c r="B1206" s="155" t="s">
        <v>2203</v>
      </c>
      <c r="C1206" s="169" t="s">
        <v>12</v>
      </c>
      <c r="D1206" s="169" t="s">
        <v>2204</v>
      </c>
      <c r="E1206" s="261" t="s">
        <v>415</v>
      </c>
      <c r="F1206" s="261"/>
      <c r="G1206" s="156" t="s">
        <v>16</v>
      </c>
      <c r="H1206" s="157">
        <v>3</v>
      </c>
      <c r="I1206" s="158">
        <v>11.01</v>
      </c>
      <c r="J1206" s="158">
        <v>33.03</v>
      </c>
    </row>
    <row r="1207" spans="1:10" ht="25" x14ac:dyDescent="0.35">
      <c r="A1207" s="169" t="s">
        <v>412</v>
      </c>
      <c r="B1207" s="155" t="s">
        <v>2205</v>
      </c>
      <c r="C1207" s="169" t="s">
        <v>12</v>
      </c>
      <c r="D1207" s="169" t="s">
        <v>2206</v>
      </c>
      <c r="E1207" s="261" t="s">
        <v>415</v>
      </c>
      <c r="F1207" s="261"/>
      <c r="G1207" s="156" t="s">
        <v>16</v>
      </c>
      <c r="H1207" s="157">
        <v>0.06</v>
      </c>
      <c r="I1207" s="158">
        <v>55.49</v>
      </c>
      <c r="J1207" s="158">
        <v>3.32</v>
      </c>
    </row>
    <row r="1208" spans="1:10" x14ac:dyDescent="0.35">
      <c r="A1208" s="169" t="s">
        <v>412</v>
      </c>
      <c r="B1208" s="155" t="s">
        <v>2207</v>
      </c>
      <c r="C1208" s="169" t="s">
        <v>12</v>
      </c>
      <c r="D1208" s="169" t="s">
        <v>2208</v>
      </c>
      <c r="E1208" s="261" t="s">
        <v>415</v>
      </c>
      <c r="F1208" s="261"/>
      <c r="G1208" s="156" t="s">
        <v>16</v>
      </c>
      <c r="H1208" s="157">
        <v>2</v>
      </c>
      <c r="I1208" s="158">
        <v>0.33</v>
      </c>
      <c r="J1208" s="158">
        <v>0.66</v>
      </c>
    </row>
    <row r="1209" spans="1:10" x14ac:dyDescent="0.35">
      <c r="A1209" s="169" t="s">
        <v>412</v>
      </c>
      <c r="B1209" s="155" t="s">
        <v>2209</v>
      </c>
      <c r="C1209" s="169" t="s">
        <v>12</v>
      </c>
      <c r="D1209" s="169" t="s">
        <v>2210</v>
      </c>
      <c r="E1209" s="261" t="s">
        <v>415</v>
      </c>
      <c r="F1209" s="261"/>
      <c r="G1209" s="156" t="s">
        <v>43</v>
      </c>
      <c r="H1209" s="157">
        <v>0.16639999999999999</v>
      </c>
      <c r="I1209" s="158">
        <v>5.15</v>
      </c>
      <c r="J1209" s="158">
        <v>0.85</v>
      </c>
    </row>
    <row r="1210" spans="1:10" ht="25" x14ac:dyDescent="0.35">
      <c r="A1210" s="168"/>
      <c r="B1210" s="168"/>
      <c r="C1210" s="168"/>
      <c r="D1210" s="168"/>
      <c r="E1210" s="168" t="s">
        <v>422</v>
      </c>
      <c r="F1210" s="159">
        <v>257.18</v>
      </c>
      <c r="G1210" s="168" t="s">
        <v>423</v>
      </c>
      <c r="H1210" s="159">
        <v>0</v>
      </c>
      <c r="I1210" s="168" t="s">
        <v>424</v>
      </c>
      <c r="J1210" s="159">
        <v>257.18</v>
      </c>
    </row>
    <row r="1211" spans="1:10" ht="25.5" thickBot="1" x14ac:dyDescent="0.4">
      <c r="A1211" s="168"/>
      <c r="B1211" s="168"/>
      <c r="C1211" s="168"/>
      <c r="D1211" s="168"/>
      <c r="E1211" s="168" t="s">
        <v>425</v>
      </c>
      <c r="F1211" s="159">
        <v>656.05</v>
      </c>
      <c r="G1211" s="168"/>
      <c r="H1211" s="271" t="s">
        <v>426</v>
      </c>
      <c r="I1211" s="271"/>
      <c r="J1211" s="159">
        <v>2932.45</v>
      </c>
    </row>
    <row r="1212" spans="1:10" ht="15" thickTop="1" x14ac:dyDescent="0.35">
      <c r="A1212" s="160"/>
      <c r="B1212" s="160"/>
      <c r="C1212" s="160"/>
      <c r="D1212" s="160"/>
      <c r="E1212" s="160"/>
      <c r="F1212" s="160"/>
      <c r="G1212" s="160"/>
      <c r="H1212" s="160"/>
      <c r="I1212" s="160"/>
      <c r="J1212" s="160"/>
    </row>
    <row r="1213" spans="1:10" x14ac:dyDescent="0.35">
      <c r="A1213" s="165" t="s">
        <v>1881</v>
      </c>
      <c r="B1213" s="173" t="s">
        <v>1</v>
      </c>
      <c r="C1213" s="165" t="s">
        <v>2</v>
      </c>
      <c r="D1213" s="165" t="s">
        <v>3</v>
      </c>
      <c r="E1213" s="270" t="s">
        <v>403</v>
      </c>
      <c r="F1213" s="270"/>
      <c r="G1213" s="174" t="s">
        <v>4</v>
      </c>
      <c r="H1213" s="173" t="s">
        <v>5</v>
      </c>
      <c r="I1213" s="173" t="s">
        <v>6</v>
      </c>
      <c r="J1213" s="173" t="s">
        <v>7</v>
      </c>
    </row>
    <row r="1214" spans="1:10" ht="25" x14ac:dyDescent="0.35">
      <c r="A1214" s="166" t="s">
        <v>404</v>
      </c>
      <c r="B1214" s="142" t="s">
        <v>1925</v>
      </c>
      <c r="C1214" s="166" t="s">
        <v>58</v>
      </c>
      <c r="D1214" s="166" t="s">
        <v>1926</v>
      </c>
      <c r="E1214" s="267" t="s">
        <v>2211</v>
      </c>
      <c r="F1214" s="267"/>
      <c r="G1214" s="143" t="s">
        <v>30</v>
      </c>
      <c r="H1214" s="150">
        <v>1</v>
      </c>
      <c r="I1214" s="144">
        <v>445.79</v>
      </c>
      <c r="J1214" s="144">
        <v>445.79</v>
      </c>
    </row>
    <row r="1215" spans="1:10" ht="37.5" x14ac:dyDescent="0.35">
      <c r="A1215" s="167" t="s">
        <v>406</v>
      </c>
      <c r="B1215" s="151" t="s">
        <v>487</v>
      </c>
      <c r="C1215" s="167" t="s">
        <v>58</v>
      </c>
      <c r="D1215" s="167" t="s">
        <v>488</v>
      </c>
      <c r="E1215" s="260" t="s">
        <v>485</v>
      </c>
      <c r="F1215" s="260"/>
      <c r="G1215" s="152" t="s">
        <v>486</v>
      </c>
      <c r="H1215" s="153">
        <v>2</v>
      </c>
      <c r="I1215" s="154">
        <v>3.75</v>
      </c>
      <c r="J1215" s="154">
        <v>7.5</v>
      </c>
    </row>
    <row r="1216" spans="1:10" ht="37.5" x14ac:dyDescent="0.35">
      <c r="A1216" s="167" t="s">
        <v>406</v>
      </c>
      <c r="B1216" s="151" t="s">
        <v>483</v>
      </c>
      <c r="C1216" s="167" t="s">
        <v>58</v>
      </c>
      <c r="D1216" s="167" t="s">
        <v>484</v>
      </c>
      <c r="E1216" s="260" t="s">
        <v>485</v>
      </c>
      <c r="F1216" s="260"/>
      <c r="G1216" s="152" t="s">
        <v>486</v>
      </c>
      <c r="H1216" s="153">
        <v>2</v>
      </c>
      <c r="I1216" s="154">
        <v>3.59</v>
      </c>
      <c r="J1216" s="154">
        <v>7.18</v>
      </c>
    </row>
    <row r="1217" spans="1:10" ht="37.5" x14ac:dyDescent="0.35">
      <c r="A1217" s="167" t="s">
        <v>406</v>
      </c>
      <c r="B1217" s="151" t="s">
        <v>569</v>
      </c>
      <c r="C1217" s="167" t="s">
        <v>58</v>
      </c>
      <c r="D1217" s="167" t="s">
        <v>570</v>
      </c>
      <c r="E1217" s="260" t="s">
        <v>571</v>
      </c>
      <c r="F1217" s="260"/>
      <c r="G1217" s="152" t="s">
        <v>36</v>
      </c>
      <c r="H1217" s="153">
        <v>0.28000000000000003</v>
      </c>
      <c r="I1217" s="154">
        <v>43.02</v>
      </c>
      <c r="J1217" s="154">
        <v>12.04</v>
      </c>
    </row>
    <row r="1218" spans="1:10" ht="37.5" x14ac:dyDescent="0.35">
      <c r="A1218" s="167" t="s">
        <v>406</v>
      </c>
      <c r="B1218" s="151" t="s">
        <v>2212</v>
      </c>
      <c r="C1218" s="167" t="s">
        <v>58</v>
      </c>
      <c r="D1218" s="167" t="s">
        <v>2213</v>
      </c>
      <c r="E1218" s="260" t="s">
        <v>2214</v>
      </c>
      <c r="F1218" s="260"/>
      <c r="G1218" s="152" t="s">
        <v>36</v>
      </c>
      <c r="H1218" s="153">
        <v>0.05</v>
      </c>
      <c r="I1218" s="154">
        <v>615.29999999999995</v>
      </c>
      <c r="J1218" s="154">
        <v>30.76</v>
      </c>
    </row>
    <row r="1219" spans="1:10" ht="25" x14ac:dyDescent="0.35">
      <c r="A1219" s="169" t="s">
        <v>412</v>
      </c>
      <c r="B1219" s="155" t="s">
        <v>2215</v>
      </c>
      <c r="C1219" s="169" t="s">
        <v>58</v>
      </c>
      <c r="D1219" s="169" t="s">
        <v>2216</v>
      </c>
      <c r="E1219" s="261">
        <v>0</v>
      </c>
      <c r="F1219" s="261"/>
      <c r="G1219" s="156" t="s">
        <v>30</v>
      </c>
      <c r="H1219" s="157">
        <v>1</v>
      </c>
      <c r="I1219" s="158">
        <v>337.89</v>
      </c>
      <c r="J1219" s="158">
        <v>337.89</v>
      </c>
    </row>
    <row r="1220" spans="1:10" x14ac:dyDescent="0.35">
      <c r="A1220" s="169" t="s">
        <v>412</v>
      </c>
      <c r="B1220" s="155" t="s">
        <v>489</v>
      </c>
      <c r="C1220" s="169" t="s">
        <v>12</v>
      </c>
      <c r="D1220" s="169" t="s">
        <v>490</v>
      </c>
      <c r="E1220" s="261" t="s">
        <v>491</v>
      </c>
      <c r="F1220" s="261"/>
      <c r="G1220" s="156" t="s">
        <v>409</v>
      </c>
      <c r="H1220" s="157">
        <v>2</v>
      </c>
      <c r="I1220" s="158">
        <v>14.62</v>
      </c>
      <c r="J1220" s="158">
        <v>29.24</v>
      </c>
    </row>
    <row r="1221" spans="1:10" ht="37.5" customHeight="1" x14ac:dyDescent="0.35">
      <c r="A1221" s="169" t="s">
        <v>412</v>
      </c>
      <c r="B1221" s="155" t="s">
        <v>492</v>
      </c>
      <c r="C1221" s="169" t="s">
        <v>12</v>
      </c>
      <c r="D1221" s="169" t="s">
        <v>493</v>
      </c>
      <c r="E1221" s="261" t="s">
        <v>491</v>
      </c>
      <c r="F1221" s="261"/>
      <c r="G1221" s="156" t="s">
        <v>409</v>
      </c>
      <c r="H1221" s="157">
        <v>2</v>
      </c>
      <c r="I1221" s="158">
        <v>10.59</v>
      </c>
      <c r="J1221" s="158">
        <v>21.18</v>
      </c>
    </row>
    <row r="1222" spans="1:10" ht="25" x14ac:dyDescent="0.35">
      <c r="A1222" s="168"/>
      <c r="B1222" s="168"/>
      <c r="C1222" s="168"/>
      <c r="D1222" s="168"/>
      <c r="E1222" s="168" t="s">
        <v>422</v>
      </c>
      <c r="F1222" s="159">
        <v>64</v>
      </c>
      <c r="G1222" s="168" t="s">
        <v>423</v>
      </c>
      <c r="H1222" s="159">
        <v>0</v>
      </c>
      <c r="I1222" s="168" t="s">
        <v>424</v>
      </c>
      <c r="J1222" s="159">
        <v>64</v>
      </c>
    </row>
    <row r="1223" spans="1:10" ht="25.5" thickBot="1" x14ac:dyDescent="0.4">
      <c r="A1223" s="168"/>
      <c r="B1223" s="168"/>
      <c r="C1223" s="168"/>
      <c r="D1223" s="168"/>
      <c r="E1223" s="168" t="s">
        <v>425</v>
      </c>
      <c r="F1223" s="159">
        <v>128.47</v>
      </c>
      <c r="G1223" s="168"/>
      <c r="H1223" s="271" t="s">
        <v>426</v>
      </c>
      <c r="I1223" s="271"/>
      <c r="J1223" s="159">
        <v>574.26</v>
      </c>
    </row>
    <row r="1224" spans="1:10" ht="50" customHeight="1" thickTop="1" x14ac:dyDescent="0.35">
      <c r="A1224" s="160"/>
      <c r="B1224" s="160"/>
      <c r="C1224" s="160"/>
      <c r="D1224" s="160"/>
      <c r="E1224" s="160"/>
      <c r="F1224" s="160"/>
      <c r="G1224" s="160"/>
      <c r="H1224" s="160"/>
      <c r="I1224" s="160"/>
      <c r="J1224" s="160"/>
    </row>
    <row r="1225" spans="1:10" x14ac:dyDescent="0.35">
      <c r="A1225" s="165" t="s">
        <v>1882</v>
      </c>
      <c r="B1225" s="173" t="s">
        <v>1</v>
      </c>
      <c r="C1225" s="165" t="s">
        <v>2</v>
      </c>
      <c r="D1225" s="165" t="s">
        <v>3</v>
      </c>
      <c r="E1225" s="270" t="s">
        <v>403</v>
      </c>
      <c r="F1225" s="270"/>
      <c r="G1225" s="174" t="s">
        <v>4</v>
      </c>
      <c r="H1225" s="173" t="s">
        <v>5</v>
      </c>
      <c r="I1225" s="173" t="s">
        <v>6</v>
      </c>
      <c r="J1225" s="173" t="s">
        <v>7</v>
      </c>
    </row>
    <row r="1226" spans="1:10" ht="37.5" x14ac:dyDescent="0.35">
      <c r="A1226" s="166" t="s">
        <v>404</v>
      </c>
      <c r="B1226" s="142" t="s">
        <v>114</v>
      </c>
      <c r="C1226" s="166" t="s">
        <v>12</v>
      </c>
      <c r="D1226" s="166" t="s">
        <v>115</v>
      </c>
      <c r="E1226" s="267" t="s">
        <v>548</v>
      </c>
      <c r="F1226" s="267"/>
      <c r="G1226" s="143" t="s">
        <v>43</v>
      </c>
      <c r="H1226" s="150">
        <v>1</v>
      </c>
      <c r="I1226" s="144">
        <v>15.64</v>
      </c>
      <c r="J1226" s="144">
        <v>15.64</v>
      </c>
    </row>
    <row r="1227" spans="1:10" ht="37.5" x14ac:dyDescent="0.35">
      <c r="A1227" s="167" t="s">
        <v>406</v>
      </c>
      <c r="B1227" s="151" t="s">
        <v>596</v>
      </c>
      <c r="C1227" s="167" t="s">
        <v>12</v>
      </c>
      <c r="D1227" s="167" t="s">
        <v>597</v>
      </c>
      <c r="E1227" s="260" t="s">
        <v>477</v>
      </c>
      <c r="F1227" s="260"/>
      <c r="G1227" s="152" t="s">
        <v>409</v>
      </c>
      <c r="H1227" s="153">
        <v>0.19400000000000001</v>
      </c>
      <c r="I1227" s="154">
        <v>17.75</v>
      </c>
      <c r="J1227" s="154">
        <v>3.44</v>
      </c>
    </row>
    <row r="1228" spans="1:10" ht="37.5" x14ac:dyDescent="0.35">
      <c r="A1228" s="167" t="s">
        <v>406</v>
      </c>
      <c r="B1228" s="151" t="s">
        <v>478</v>
      </c>
      <c r="C1228" s="167" t="s">
        <v>12</v>
      </c>
      <c r="D1228" s="167" t="s">
        <v>479</v>
      </c>
      <c r="E1228" s="260" t="s">
        <v>477</v>
      </c>
      <c r="F1228" s="260"/>
      <c r="G1228" s="152" t="s">
        <v>409</v>
      </c>
      <c r="H1228" s="153">
        <v>0.19400000000000001</v>
      </c>
      <c r="I1228" s="154">
        <v>21.52</v>
      </c>
      <c r="J1228" s="154">
        <v>4.17</v>
      </c>
    </row>
    <row r="1229" spans="1:10" x14ac:dyDescent="0.35">
      <c r="A1229" s="169" t="s">
        <v>412</v>
      </c>
      <c r="B1229" s="155" t="s">
        <v>638</v>
      </c>
      <c r="C1229" s="169" t="s">
        <v>12</v>
      </c>
      <c r="D1229" s="169" t="s">
        <v>639</v>
      </c>
      <c r="E1229" s="261" t="s">
        <v>415</v>
      </c>
      <c r="F1229" s="261"/>
      <c r="G1229" s="156" t="s">
        <v>43</v>
      </c>
      <c r="H1229" s="157">
        <v>1.0169999999999999</v>
      </c>
      <c r="I1229" s="158">
        <v>7.9</v>
      </c>
      <c r="J1229" s="158">
        <v>8.0299999999999994</v>
      </c>
    </row>
    <row r="1230" spans="1:10" ht="25" x14ac:dyDescent="0.35">
      <c r="A1230" s="168"/>
      <c r="B1230" s="168"/>
      <c r="C1230" s="168"/>
      <c r="D1230" s="168"/>
      <c r="E1230" s="168" t="s">
        <v>422</v>
      </c>
      <c r="F1230" s="159">
        <v>5.1100000000000003</v>
      </c>
      <c r="G1230" s="168" t="s">
        <v>423</v>
      </c>
      <c r="H1230" s="159">
        <v>0</v>
      </c>
      <c r="I1230" s="168" t="s">
        <v>424</v>
      </c>
      <c r="J1230" s="159">
        <v>5.1100000000000003</v>
      </c>
    </row>
    <row r="1231" spans="1:10" ht="25.5" thickBot="1" x14ac:dyDescent="0.4">
      <c r="A1231" s="168"/>
      <c r="B1231" s="168"/>
      <c r="C1231" s="168"/>
      <c r="D1231" s="168"/>
      <c r="E1231" s="168" t="s">
        <v>425</v>
      </c>
      <c r="F1231" s="159">
        <v>4.5</v>
      </c>
      <c r="G1231" s="168"/>
      <c r="H1231" s="271" t="s">
        <v>426</v>
      </c>
      <c r="I1231" s="271"/>
      <c r="J1231" s="159">
        <v>20.14</v>
      </c>
    </row>
    <row r="1232" spans="1:10" ht="15" thickTop="1" x14ac:dyDescent="0.35">
      <c r="A1232" s="160"/>
      <c r="B1232" s="160"/>
      <c r="C1232" s="160"/>
      <c r="D1232" s="160"/>
      <c r="E1232" s="160"/>
      <c r="F1232" s="160"/>
      <c r="G1232" s="160"/>
      <c r="H1232" s="160"/>
      <c r="I1232" s="160"/>
      <c r="J1232" s="160"/>
    </row>
    <row r="1233" spans="1:10" x14ac:dyDescent="0.35">
      <c r="A1233" s="165" t="s">
        <v>1883</v>
      </c>
      <c r="B1233" s="173" t="s">
        <v>1</v>
      </c>
      <c r="C1233" s="165" t="s">
        <v>2</v>
      </c>
      <c r="D1233" s="165" t="s">
        <v>3</v>
      </c>
      <c r="E1233" s="270" t="s">
        <v>403</v>
      </c>
      <c r="F1233" s="270"/>
      <c r="G1233" s="174" t="s">
        <v>4</v>
      </c>
      <c r="H1233" s="173" t="s">
        <v>5</v>
      </c>
      <c r="I1233" s="173" t="s">
        <v>6</v>
      </c>
      <c r="J1233" s="173" t="s">
        <v>7</v>
      </c>
    </row>
    <row r="1234" spans="1:10" ht="37.5" x14ac:dyDescent="0.35">
      <c r="A1234" s="166" t="s">
        <v>404</v>
      </c>
      <c r="B1234" s="142" t="s">
        <v>215</v>
      </c>
      <c r="C1234" s="166" t="s">
        <v>12</v>
      </c>
      <c r="D1234" s="166" t="s">
        <v>216</v>
      </c>
      <c r="E1234" s="267" t="s">
        <v>548</v>
      </c>
      <c r="F1234" s="267"/>
      <c r="G1234" s="143" t="s">
        <v>43</v>
      </c>
      <c r="H1234" s="150">
        <v>1</v>
      </c>
      <c r="I1234" s="144">
        <v>25.82</v>
      </c>
      <c r="J1234" s="144">
        <v>25.82</v>
      </c>
    </row>
    <row r="1235" spans="1:10" ht="50" customHeight="1" x14ac:dyDescent="0.35">
      <c r="A1235" s="167" t="s">
        <v>406</v>
      </c>
      <c r="B1235" s="151" t="s">
        <v>596</v>
      </c>
      <c r="C1235" s="167" t="s">
        <v>12</v>
      </c>
      <c r="D1235" s="167" t="s">
        <v>597</v>
      </c>
      <c r="E1235" s="260" t="s">
        <v>477</v>
      </c>
      <c r="F1235" s="260"/>
      <c r="G1235" s="152" t="s">
        <v>409</v>
      </c>
      <c r="H1235" s="153">
        <v>0.129</v>
      </c>
      <c r="I1235" s="154">
        <v>17.75</v>
      </c>
      <c r="J1235" s="154">
        <v>2.2799999999999998</v>
      </c>
    </row>
    <row r="1236" spans="1:10" ht="37.5" x14ac:dyDescent="0.35">
      <c r="A1236" s="167" t="s">
        <v>406</v>
      </c>
      <c r="B1236" s="151" t="s">
        <v>478</v>
      </c>
      <c r="C1236" s="167" t="s">
        <v>12</v>
      </c>
      <c r="D1236" s="167" t="s">
        <v>479</v>
      </c>
      <c r="E1236" s="260" t="s">
        <v>477</v>
      </c>
      <c r="F1236" s="260"/>
      <c r="G1236" s="152" t="s">
        <v>409</v>
      </c>
      <c r="H1236" s="153">
        <v>0.129</v>
      </c>
      <c r="I1236" s="154">
        <v>21.52</v>
      </c>
      <c r="J1236" s="154">
        <v>2.77</v>
      </c>
    </row>
    <row r="1237" spans="1:10" x14ac:dyDescent="0.35">
      <c r="A1237" s="169" t="s">
        <v>412</v>
      </c>
      <c r="B1237" s="155" t="s">
        <v>640</v>
      </c>
      <c r="C1237" s="169" t="s">
        <v>12</v>
      </c>
      <c r="D1237" s="169" t="s">
        <v>641</v>
      </c>
      <c r="E1237" s="261" t="s">
        <v>415</v>
      </c>
      <c r="F1237" s="261"/>
      <c r="G1237" s="156" t="s">
        <v>43</v>
      </c>
      <c r="H1237" s="157">
        <v>1.1000000000000001</v>
      </c>
      <c r="I1237" s="158">
        <v>18.89</v>
      </c>
      <c r="J1237" s="158">
        <v>20.77</v>
      </c>
    </row>
    <row r="1238" spans="1:10" ht="25" x14ac:dyDescent="0.35">
      <c r="A1238" s="168"/>
      <c r="B1238" s="168"/>
      <c r="C1238" s="168"/>
      <c r="D1238" s="168"/>
      <c r="E1238" s="168" t="s">
        <v>422</v>
      </c>
      <c r="F1238" s="159">
        <v>3.39</v>
      </c>
      <c r="G1238" s="168" t="s">
        <v>423</v>
      </c>
      <c r="H1238" s="159">
        <v>0</v>
      </c>
      <c r="I1238" s="168" t="s">
        <v>424</v>
      </c>
      <c r="J1238" s="159">
        <v>3.39</v>
      </c>
    </row>
    <row r="1239" spans="1:10" ht="25.5" thickBot="1" x14ac:dyDescent="0.4">
      <c r="A1239" s="168"/>
      <c r="B1239" s="168"/>
      <c r="C1239" s="168"/>
      <c r="D1239" s="168"/>
      <c r="E1239" s="168" t="s">
        <v>425</v>
      </c>
      <c r="F1239" s="159">
        <v>7.44</v>
      </c>
      <c r="G1239" s="168"/>
      <c r="H1239" s="271" t="s">
        <v>426</v>
      </c>
      <c r="I1239" s="271"/>
      <c r="J1239" s="159">
        <v>33.26</v>
      </c>
    </row>
    <row r="1240" spans="1:10" ht="15" thickTop="1" x14ac:dyDescent="0.35">
      <c r="A1240" s="160"/>
      <c r="B1240" s="160"/>
      <c r="C1240" s="160"/>
      <c r="D1240" s="160"/>
      <c r="E1240" s="160"/>
      <c r="F1240" s="160"/>
      <c r="G1240" s="160"/>
      <c r="H1240" s="160"/>
      <c r="I1240" s="160"/>
      <c r="J1240" s="160"/>
    </row>
    <row r="1241" spans="1:10" x14ac:dyDescent="0.35">
      <c r="A1241" s="165" t="s">
        <v>1884</v>
      </c>
      <c r="B1241" s="173" t="s">
        <v>1</v>
      </c>
      <c r="C1241" s="165" t="s">
        <v>2</v>
      </c>
      <c r="D1241" s="165" t="s">
        <v>3</v>
      </c>
      <c r="E1241" s="270" t="s">
        <v>403</v>
      </c>
      <c r="F1241" s="270"/>
      <c r="G1241" s="174" t="s">
        <v>4</v>
      </c>
      <c r="H1241" s="173" t="s">
        <v>5</v>
      </c>
      <c r="I1241" s="173" t="s">
        <v>6</v>
      </c>
      <c r="J1241" s="173" t="s">
        <v>7</v>
      </c>
    </row>
    <row r="1242" spans="1:10" ht="37.5" x14ac:dyDescent="0.35">
      <c r="A1242" s="166" t="s">
        <v>404</v>
      </c>
      <c r="B1242" s="142" t="s">
        <v>1927</v>
      </c>
      <c r="C1242" s="166" t="s">
        <v>12</v>
      </c>
      <c r="D1242" s="166" t="s">
        <v>1928</v>
      </c>
      <c r="E1242" s="267" t="s">
        <v>548</v>
      </c>
      <c r="F1242" s="267"/>
      <c r="G1242" s="143" t="s">
        <v>43</v>
      </c>
      <c r="H1242" s="150">
        <v>1</v>
      </c>
      <c r="I1242" s="144">
        <v>11.79</v>
      </c>
      <c r="J1242" s="144">
        <v>11.79</v>
      </c>
    </row>
    <row r="1243" spans="1:10" ht="37.5" x14ac:dyDescent="0.35">
      <c r="A1243" s="167" t="s">
        <v>406</v>
      </c>
      <c r="B1243" s="151" t="s">
        <v>596</v>
      </c>
      <c r="C1243" s="167" t="s">
        <v>12</v>
      </c>
      <c r="D1243" s="167" t="s">
        <v>597</v>
      </c>
      <c r="E1243" s="260" t="s">
        <v>477</v>
      </c>
      <c r="F1243" s="260"/>
      <c r="G1243" s="152" t="s">
        <v>409</v>
      </c>
      <c r="H1243" s="153">
        <v>0.17</v>
      </c>
      <c r="I1243" s="154">
        <v>17.75</v>
      </c>
      <c r="J1243" s="154">
        <v>3.01</v>
      </c>
    </row>
    <row r="1244" spans="1:10" ht="37.5" x14ac:dyDescent="0.35">
      <c r="A1244" s="167" t="s">
        <v>406</v>
      </c>
      <c r="B1244" s="151" t="s">
        <v>478</v>
      </c>
      <c r="C1244" s="167" t="s">
        <v>12</v>
      </c>
      <c r="D1244" s="167" t="s">
        <v>479</v>
      </c>
      <c r="E1244" s="260" t="s">
        <v>477</v>
      </c>
      <c r="F1244" s="260"/>
      <c r="G1244" s="152" t="s">
        <v>409</v>
      </c>
      <c r="H1244" s="153">
        <v>0.17</v>
      </c>
      <c r="I1244" s="154">
        <v>21.52</v>
      </c>
      <c r="J1244" s="154">
        <v>3.65</v>
      </c>
    </row>
    <row r="1245" spans="1:10" x14ac:dyDescent="0.35">
      <c r="A1245" s="169" t="s">
        <v>412</v>
      </c>
      <c r="B1245" s="155" t="s">
        <v>2217</v>
      </c>
      <c r="C1245" s="169" t="s">
        <v>12</v>
      </c>
      <c r="D1245" s="169" t="s">
        <v>2218</v>
      </c>
      <c r="E1245" s="261" t="s">
        <v>415</v>
      </c>
      <c r="F1245" s="261"/>
      <c r="G1245" s="156" t="s">
        <v>43</v>
      </c>
      <c r="H1245" s="157">
        <v>1.0169999999999999</v>
      </c>
      <c r="I1245" s="158">
        <v>5.05</v>
      </c>
      <c r="J1245" s="158">
        <v>5.13</v>
      </c>
    </row>
    <row r="1246" spans="1:10" ht="50" customHeight="1" x14ac:dyDescent="0.35">
      <c r="A1246" s="168"/>
      <c r="B1246" s="168"/>
      <c r="C1246" s="168"/>
      <c r="D1246" s="168"/>
      <c r="E1246" s="168" t="s">
        <v>422</v>
      </c>
      <c r="F1246" s="159">
        <v>4.47</v>
      </c>
      <c r="G1246" s="168" t="s">
        <v>423</v>
      </c>
      <c r="H1246" s="159">
        <v>0</v>
      </c>
      <c r="I1246" s="168" t="s">
        <v>424</v>
      </c>
      <c r="J1246" s="159">
        <v>4.47</v>
      </c>
    </row>
    <row r="1247" spans="1:10" ht="25.5" thickBot="1" x14ac:dyDescent="0.4">
      <c r="A1247" s="168"/>
      <c r="B1247" s="168"/>
      <c r="C1247" s="168"/>
      <c r="D1247" s="168"/>
      <c r="E1247" s="168" t="s">
        <v>425</v>
      </c>
      <c r="F1247" s="159">
        <v>3.39</v>
      </c>
      <c r="G1247" s="168"/>
      <c r="H1247" s="271" t="s">
        <v>426</v>
      </c>
      <c r="I1247" s="271"/>
      <c r="J1247" s="159">
        <v>15.18</v>
      </c>
    </row>
    <row r="1248" spans="1:10" ht="15" thickTop="1" x14ac:dyDescent="0.35">
      <c r="A1248" s="160"/>
      <c r="B1248" s="160"/>
      <c r="C1248" s="160"/>
      <c r="D1248" s="160"/>
      <c r="E1248" s="160"/>
      <c r="F1248" s="160"/>
      <c r="G1248" s="160"/>
      <c r="H1248" s="160"/>
      <c r="I1248" s="160"/>
      <c r="J1248" s="160"/>
    </row>
    <row r="1249" spans="1:10" x14ac:dyDescent="0.35">
      <c r="A1249" s="165" t="s">
        <v>1885</v>
      </c>
      <c r="B1249" s="173" t="s">
        <v>1</v>
      </c>
      <c r="C1249" s="165" t="s">
        <v>2</v>
      </c>
      <c r="D1249" s="165" t="s">
        <v>3</v>
      </c>
      <c r="E1249" s="270" t="s">
        <v>403</v>
      </c>
      <c r="F1249" s="270"/>
      <c r="G1249" s="174" t="s">
        <v>4</v>
      </c>
      <c r="H1249" s="173" t="s">
        <v>5</v>
      </c>
      <c r="I1249" s="173" t="s">
        <v>6</v>
      </c>
      <c r="J1249" s="173" t="s">
        <v>7</v>
      </c>
    </row>
    <row r="1250" spans="1:10" ht="37.5" x14ac:dyDescent="0.35">
      <c r="A1250" s="166" t="s">
        <v>404</v>
      </c>
      <c r="B1250" s="142" t="s">
        <v>110</v>
      </c>
      <c r="C1250" s="166" t="s">
        <v>12</v>
      </c>
      <c r="D1250" s="166" t="s">
        <v>111</v>
      </c>
      <c r="E1250" s="267" t="s">
        <v>548</v>
      </c>
      <c r="F1250" s="267"/>
      <c r="G1250" s="143" t="s">
        <v>16</v>
      </c>
      <c r="H1250" s="150">
        <v>1</v>
      </c>
      <c r="I1250" s="144">
        <v>13.21</v>
      </c>
      <c r="J1250" s="144">
        <v>13.21</v>
      </c>
    </row>
    <row r="1251" spans="1:10" ht="37.5" x14ac:dyDescent="0.35">
      <c r="A1251" s="167" t="s">
        <v>406</v>
      </c>
      <c r="B1251" s="151" t="s">
        <v>596</v>
      </c>
      <c r="C1251" s="167" t="s">
        <v>12</v>
      </c>
      <c r="D1251" s="167" t="s">
        <v>597</v>
      </c>
      <c r="E1251" s="260" t="s">
        <v>477</v>
      </c>
      <c r="F1251" s="260"/>
      <c r="G1251" s="152" t="s">
        <v>409</v>
      </c>
      <c r="H1251" s="153">
        <v>0.20899999999999999</v>
      </c>
      <c r="I1251" s="154">
        <v>17.75</v>
      </c>
      <c r="J1251" s="154">
        <v>3.7</v>
      </c>
    </row>
    <row r="1252" spans="1:10" ht="37.5" x14ac:dyDescent="0.35">
      <c r="A1252" s="167" t="s">
        <v>406</v>
      </c>
      <c r="B1252" s="151" t="s">
        <v>478</v>
      </c>
      <c r="C1252" s="167" t="s">
        <v>12</v>
      </c>
      <c r="D1252" s="167" t="s">
        <v>479</v>
      </c>
      <c r="E1252" s="260" t="s">
        <v>477</v>
      </c>
      <c r="F1252" s="260"/>
      <c r="G1252" s="152" t="s">
        <v>409</v>
      </c>
      <c r="H1252" s="153">
        <v>0.20899999999999999</v>
      </c>
      <c r="I1252" s="154">
        <v>21.52</v>
      </c>
      <c r="J1252" s="154">
        <v>4.49</v>
      </c>
    </row>
    <row r="1253" spans="1:10" ht="25" x14ac:dyDescent="0.35">
      <c r="A1253" s="169" t="s">
        <v>412</v>
      </c>
      <c r="B1253" s="155" t="s">
        <v>642</v>
      </c>
      <c r="C1253" s="169" t="s">
        <v>12</v>
      </c>
      <c r="D1253" s="169" t="s">
        <v>643</v>
      </c>
      <c r="E1253" s="261" t="s">
        <v>415</v>
      </c>
      <c r="F1253" s="261"/>
      <c r="G1253" s="156" t="s">
        <v>16</v>
      </c>
      <c r="H1253" s="157">
        <v>1</v>
      </c>
      <c r="I1253" s="158">
        <v>5.0199999999999996</v>
      </c>
      <c r="J1253" s="158">
        <v>5.0199999999999996</v>
      </c>
    </row>
    <row r="1254" spans="1:10" ht="25" x14ac:dyDescent="0.35">
      <c r="A1254" s="168"/>
      <c r="B1254" s="168"/>
      <c r="C1254" s="168"/>
      <c r="D1254" s="168"/>
      <c r="E1254" s="168" t="s">
        <v>422</v>
      </c>
      <c r="F1254" s="159">
        <v>5.49</v>
      </c>
      <c r="G1254" s="168" t="s">
        <v>423</v>
      </c>
      <c r="H1254" s="159">
        <v>0</v>
      </c>
      <c r="I1254" s="168" t="s">
        <v>424</v>
      </c>
      <c r="J1254" s="159">
        <v>5.49</v>
      </c>
    </row>
    <row r="1255" spans="1:10" ht="25.5" thickBot="1" x14ac:dyDescent="0.4">
      <c r="A1255" s="168"/>
      <c r="B1255" s="168"/>
      <c r="C1255" s="168"/>
      <c r="D1255" s="168"/>
      <c r="E1255" s="168" t="s">
        <v>425</v>
      </c>
      <c r="F1255" s="159">
        <v>3.8</v>
      </c>
      <c r="G1255" s="168"/>
      <c r="H1255" s="271" t="s">
        <v>426</v>
      </c>
      <c r="I1255" s="271"/>
      <c r="J1255" s="159">
        <v>17.010000000000002</v>
      </c>
    </row>
    <row r="1256" spans="1:10" ht="15" thickTop="1" x14ac:dyDescent="0.35">
      <c r="A1256" s="160"/>
      <c r="B1256" s="160"/>
      <c r="C1256" s="160"/>
      <c r="D1256" s="160"/>
      <c r="E1256" s="160"/>
      <c r="F1256" s="160"/>
      <c r="G1256" s="160"/>
      <c r="H1256" s="160"/>
      <c r="I1256" s="160"/>
      <c r="J1256" s="160"/>
    </row>
    <row r="1257" spans="1:10" x14ac:dyDescent="0.35">
      <c r="A1257" s="165" t="s">
        <v>1886</v>
      </c>
      <c r="B1257" s="173" t="s">
        <v>1</v>
      </c>
      <c r="C1257" s="165" t="s">
        <v>2</v>
      </c>
      <c r="D1257" s="165" t="s">
        <v>3</v>
      </c>
      <c r="E1257" s="270" t="s">
        <v>403</v>
      </c>
      <c r="F1257" s="270"/>
      <c r="G1257" s="174" t="s">
        <v>4</v>
      </c>
      <c r="H1257" s="173" t="s">
        <v>5</v>
      </c>
      <c r="I1257" s="173" t="s">
        <v>6</v>
      </c>
      <c r="J1257" s="173" t="s">
        <v>7</v>
      </c>
    </row>
    <row r="1258" spans="1:10" ht="25" x14ac:dyDescent="0.35">
      <c r="A1258" s="166" t="s">
        <v>404</v>
      </c>
      <c r="B1258" s="142" t="s">
        <v>217</v>
      </c>
      <c r="C1258" s="166" t="s">
        <v>58</v>
      </c>
      <c r="D1258" s="166" t="s">
        <v>218</v>
      </c>
      <c r="E1258" s="267" t="s">
        <v>644</v>
      </c>
      <c r="F1258" s="267"/>
      <c r="G1258" s="143" t="s">
        <v>30</v>
      </c>
      <c r="H1258" s="150">
        <v>1</v>
      </c>
      <c r="I1258" s="144">
        <v>5.53</v>
      </c>
      <c r="J1258" s="144">
        <v>5.53</v>
      </c>
    </row>
    <row r="1259" spans="1:10" ht="37.5" x14ac:dyDescent="0.35">
      <c r="A1259" s="167" t="s">
        <v>406</v>
      </c>
      <c r="B1259" s="151" t="s">
        <v>487</v>
      </c>
      <c r="C1259" s="167" t="s">
        <v>58</v>
      </c>
      <c r="D1259" s="167" t="s">
        <v>488</v>
      </c>
      <c r="E1259" s="260" t="s">
        <v>485</v>
      </c>
      <c r="F1259" s="260"/>
      <c r="G1259" s="152" t="s">
        <v>486</v>
      </c>
      <c r="H1259" s="153">
        <v>0.13</v>
      </c>
      <c r="I1259" s="154">
        <v>3.75</v>
      </c>
      <c r="J1259" s="154">
        <v>0.48</v>
      </c>
    </row>
    <row r="1260" spans="1:10" ht="37.5" x14ac:dyDescent="0.35">
      <c r="A1260" s="167" t="s">
        <v>406</v>
      </c>
      <c r="B1260" s="151" t="s">
        <v>497</v>
      </c>
      <c r="C1260" s="167" t="s">
        <v>58</v>
      </c>
      <c r="D1260" s="167" t="s">
        <v>498</v>
      </c>
      <c r="E1260" s="260" t="s">
        <v>485</v>
      </c>
      <c r="F1260" s="260"/>
      <c r="G1260" s="152" t="s">
        <v>486</v>
      </c>
      <c r="H1260" s="153">
        <v>0.13</v>
      </c>
      <c r="I1260" s="154">
        <v>3.58</v>
      </c>
      <c r="J1260" s="154">
        <v>0.46</v>
      </c>
    </row>
    <row r="1261" spans="1:10" x14ac:dyDescent="0.35">
      <c r="A1261" s="169" t="s">
        <v>412</v>
      </c>
      <c r="B1261" s="155" t="s">
        <v>645</v>
      </c>
      <c r="C1261" s="169" t="s">
        <v>58</v>
      </c>
      <c r="D1261" s="169" t="s">
        <v>646</v>
      </c>
      <c r="E1261" s="261">
        <v>0</v>
      </c>
      <c r="F1261" s="261"/>
      <c r="G1261" s="156" t="s">
        <v>30</v>
      </c>
      <c r="H1261" s="157">
        <v>1</v>
      </c>
      <c r="I1261" s="158">
        <v>1.32</v>
      </c>
      <c r="J1261" s="158">
        <v>1.32</v>
      </c>
    </row>
    <row r="1262" spans="1:10" x14ac:dyDescent="0.35">
      <c r="A1262" s="169" t="s">
        <v>412</v>
      </c>
      <c r="B1262" s="155" t="s">
        <v>499</v>
      </c>
      <c r="C1262" s="169" t="s">
        <v>12</v>
      </c>
      <c r="D1262" s="169" t="s">
        <v>500</v>
      </c>
      <c r="E1262" s="261" t="s">
        <v>491</v>
      </c>
      <c r="F1262" s="261"/>
      <c r="G1262" s="156" t="s">
        <v>409</v>
      </c>
      <c r="H1262" s="157">
        <v>0.13</v>
      </c>
      <c r="I1262" s="158">
        <v>14.62</v>
      </c>
      <c r="J1262" s="158">
        <v>1.9</v>
      </c>
    </row>
    <row r="1263" spans="1:10" x14ac:dyDescent="0.35">
      <c r="A1263" s="169" t="s">
        <v>412</v>
      </c>
      <c r="B1263" s="155" t="s">
        <v>492</v>
      </c>
      <c r="C1263" s="169" t="s">
        <v>12</v>
      </c>
      <c r="D1263" s="169" t="s">
        <v>493</v>
      </c>
      <c r="E1263" s="261" t="s">
        <v>491</v>
      </c>
      <c r="F1263" s="261"/>
      <c r="G1263" s="156" t="s">
        <v>409</v>
      </c>
      <c r="H1263" s="157">
        <v>0.13</v>
      </c>
      <c r="I1263" s="158">
        <v>10.59</v>
      </c>
      <c r="J1263" s="158">
        <v>1.37</v>
      </c>
    </row>
    <row r="1264" spans="1:10" ht="25" x14ac:dyDescent="0.35">
      <c r="A1264" s="168"/>
      <c r="B1264" s="168"/>
      <c r="C1264" s="168"/>
      <c r="D1264" s="168"/>
      <c r="E1264" s="168" t="s">
        <v>422</v>
      </c>
      <c r="F1264" s="159">
        <v>3.27</v>
      </c>
      <c r="G1264" s="168" t="s">
        <v>423</v>
      </c>
      <c r="H1264" s="159">
        <v>0</v>
      </c>
      <c r="I1264" s="168" t="s">
        <v>424</v>
      </c>
      <c r="J1264" s="159">
        <v>3.27</v>
      </c>
    </row>
    <row r="1265" spans="1:10" ht="25.5" thickBot="1" x14ac:dyDescent="0.4">
      <c r="A1265" s="168"/>
      <c r="B1265" s="168"/>
      <c r="C1265" s="168"/>
      <c r="D1265" s="168"/>
      <c r="E1265" s="168" t="s">
        <v>425</v>
      </c>
      <c r="F1265" s="159">
        <v>1.59</v>
      </c>
      <c r="G1265" s="168"/>
      <c r="H1265" s="271" t="s">
        <v>426</v>
      </c>
      <c r="I1265" s="271"/>
      <c r="J1265" s="159">
        <v>7.12</v>
      </c>
    </row>
    <row r="1266" spans="1:10" ht="15" thickTop="1" x14ac:dyDescent="0.35">
      <c r="A1266" s="160"/>
      <c r="B1266" s="160"/>
      <c r="C1266" s="160"/>
      <c r="D1266" s="160"/>
      <c r="E1266" s="160"/>
      <c r="F1266" s="160"/>
      <c r="G1266" s="160"/>
      <c r="H1266" s="160"/>
      <c r="I1266" s="160"/>
      <c r="J1266" s="160"/>
    </row>
    <row r="1267" spans="1:10" x14ac:dyDescent="0.35">
      <c r="A1267" s="165" t="s">
        <v>1887</v>
      </c>
      <c r="B1267" s="173" t="s">
        <v>1</v>
      </c>
      <c r="C1267" s="165" t="s">
        <v>2</v>
      </c>
      <c r="D1267" s="165" t="s">
        <v>3</v>
      </c>
      <c r="E1267" s="270" t="s">
        <v>403</v>
      </c>
      <c r="F1267" s="270"/>
      <c r="G1267" s="174" t="s">
        <v>4</v>
      </c>
      <c r="H1267" s="173" t="s">
        <v>5</v>
      </c>
      <c r="I1267" s="173" t="s">
        <v>6</v>
      </c>
      <c r="J1267" s="173" t="s">
        <v>7</v>
      </c>
    </row>
    <row r="1268" spans="1:10" ht="25" x14ac:dyDescent="0.35">
      <c r="A1268" s="166" t="s">
        <v>404</v>
      </c>
      <c r="B1268" s="142" t="s">
        <v>221</v>
      </c>
      <c r="C1268" s="166" t="s">
        <v>58</v>
      </c>
      <c r="D1268" s="166" t="s">
        <v>222</v>
      </c>
      <c r="E1268" s="267" t="s">
        <v>644</v>
      </c>
      <c r="F1268" s="267"/>
      <c r="G1268" s="143" t="s">
        <v>30</v>
      </c>
      <c r="H1268" s="150">
        <v>1</v>
      </c>
      <c r="I1268" s="144">
        <v>23.49</v>
      </c>
      <c r="J1268" s="144">
        <v>23.49</v>
      </c>
    </row>
    <row r="1269" spans="1:10" ht="37.5" x14ac:dyDescent="0.35">
      <c r="A1269" s="167" t="s">
        <v>406</v>
      </c>
      <c r="B1269" s="151" t="s">
        <v>487</v>
      </c>
      <c r="C1269" s="167" t="s">
        <v>58</v>
      </c>
      <c r="D1269" s="167" t="s">
        <v>488</v>
      </c>
      <c r="E1269" s="260" t="s">
        <v>485</v>
      </c>
      <c r="F1269" s="260"/>
      <c r="G1269" s="152" t="s">
        <v>486</v>
      </c>
      <c r="H1269" s="153">
        <v>0.38</v>
      </c>
      <c r="I1269" s="154">
        <v>3.75</v>
      </c>
      <c r="J1269" s="154">
        <v>1.42</v>
      </c>
    </row>
    <row r="1270" spans="1:10" ht="37.5" x14ac:dyDescent="0.35">
      <c r="A1270" s="167" t="s">
        <v>406</v>
      </c>
      <c r="B1270" s="151" t="s">
        <v>497</v>
      </c>
      <c r="C1270" s="167" t="s">
        <v>58</v>
      </c>
      <c r="D1270" s="167" t="s">
        <v>498</v>
      </c>
      <c r="E1270" s="260" t="s">
        <v>485</v>
      </c>
      <c r="F1270" s="260"/>
      <c r="G1270" s="152" t="s">
        <v>486</v>
      </c>
      <c r="H1270" s="153">
        <v>0.38</v>
      </c>
      <c r="I1270" s="154">
        <v>3.58</v>
      </c>
      <c r="J1270" s="154">
        <v>1.36</v>
      </c>
    </row>
    <row r="1271" spans="1:10" x14ac:dyDescent="0.35">
      <c r="A1271" s="169" t="s">
        <v>412</v>
      </c>
      <c r="B1271" s="155" t="s">
        <v>499</v>
      </c>
      <c r="C1271" s="169" t="s">
        <v>12</v>
      </c>
      <c r="D1271" s="169" t="s">
        <v>500</v>
      </c>
      <c r="E1271" s="261" t="s">
        <v>491</v>
      </c>
      <c r="F1271" s="261"/>
      <c r="G1271" s="156" t="s">
        <v>409</v>
      </c>
      <c r="H1271" s="157">
        <v>0.38</v>
      </c>
      <c r="I1271" s="158">
        <v>14.62</v>
      </c>
      <c r="J1271" s="158">
        <v>5.55</v>
      </c>
    </row>
    <row r="1272" spans="1:10" ht="25" x14ac:dyDescent="0.35">
      <c r="A1272" s="169" t="s">
        <v>412</v>
      </c>
      <c r="B1272" s="155" t="s">
        <v>649</v>
      </c>
      <c r="C1272" s="169" t="s">
        <v>12</v>
      </c>
      <c r="D1272" s="169" t="s">
        <v>650</v>
      </c>
      <c r="E1272" s="261" t="s">
        <v>415</v>
      </c>
      <c r="F1272" s="261"/>
      <c r="G1272" s="156" t="s">
        <v>16</v>
      </c>
      <c r="H1272" s="157">
        <v>1</v>
      </c>
      <c r="I1272" s="158">
        <v>11.14</v>
      </c>
      <c r="J1272" s="158">
        <v>11.14</v>
      </c>
    </row>
    <row r="1273" spans="1:10" x14ac:dyDescent="0.35">
      <c r="A1273" s="169" t="s">
        <v>412</v>
      </c>
      <c r="B1273" s="155" t="s">
        <v>492</v>
      </c>
      <c r="C1273" s="169" t="s">
        <v>12</v>
      </c>
      <c r="D1273" s="169" t="s">
        <v>493</v>
      </c>
      <c r="E1273" s="261" t="s">
        <v>491</v>
      </c>
      <c r="F1273" s="261"/>
      <c r="G1273" s="156" t="s">
        <v>409</v>
      </c>
      <c r="H1273" s="157">
        <v>0.38</v>
      </c>
      <c r="I1273" s="158">
        <v>10.59</v>
      </c>
      <c r="J1273" s="158">
        <v>4.0199999999999996</v>
      </c>
    </row>
    <row r="1274" spans="1:10" ht="25" x14ac:dyDescent="0.35">
      <c r="A1274" s="168"/>
      <c r="B1274" s="168"/>
      <c r="C1274" s="168"/>
      <c r="D1274" s="168"/>
      <c r="E1274" s="168" t="s">
        <v>422</v>
      </c>
      <c r="F1274" s="159">
        <v>9.57</v>
      </c>
      <c r="G1274" s="168" t="s">
        <v>423</v>
      </c>
      <c r="H1274" s="159">
        <v>0</v>
      </c>
      <c r="I1274" s="168" t="s">
        <v>424</v>
      </c>
      <c r="J1274" s="159">
        <v>9.57</v>
      </c>
    </row>
    <row r="1275" spans="1:10" ht="25.5" thickBot="1" x14ac:dyDescent="0.4">
      <c r="A1275" s="168"/>
      <c r="B1275" s="168"/>
      <c r="C1275" s="168"/>
      <c r="D1275" s="168"/>
      <c r="E1275" s="168" t="s">
        <v>425</v>
      </c>
      <c r="F1275" s="159">
        <v>6.76</v>
      </c>
      <c r="G1275" s="168"/>
      <c r="H1275" s="271" t="s">
        <v>426</v>
      </c>
      <c r="I1275" s="271"/>
      <c r="J1275" s="159">
        <v>30.25</v>
      </c>
    </row>
    <row r="1276" spans="1:10" ht="15" thickTop="1" x14ac:dyDescent="0.35">
      <c r="A1276" s="160"/>
      <c r="B1276" s="160"/>
      <c r="C1276" s="160"/>
      <c r="D1276" s="160"/>
      <c r="E1276" s="160"/>
      <c r="F1276" s="160"/>
      <c r="G1276" s="160"/>
      <c r="H1276" s="160"/>
      <c r="I1276" s="160"/>
      <c r="J1276" s="160"/>
    </row>
    <row r="1277" spans="1:10" x14ac:dyDescent="0.35">
      <c r="A1277" s="165" t="s">
        <v>1888</v>
      </c>
      <c r="B1277" s="173" t="s">
        <v>1</v>
      </c>
      <c r="C1277" s="165" t="s">
        <v>2</v>
      </c>
      <c r="D1277" s="165" t="s">
        <v>3</v>
      </c>
      <c r="E1277" s="270" t="s">
        <v>403</v>
      </c>
      <c r="F1277" s="270"/>
      <c r="G1277" s="174" t="s">
        <v>4</v>
      </c>
      <c r="H1277" s="173" t="s">
        <v>5</v>
      </c>
      <c r="I1277" s="173" t="s">
        <v>6</v>
      </c>
      <c r="J1277" s="173" t="s">
        <v>7</v>
      </c>
    </row>
    <row r="1278" spans="1:10" ht="25" x14ac:dyDescent="0.35">
      <c r="A1278" s="166" t="s">
        <v>404</v>
      </c>
      <c r="B1278" s="142" t="s">
        <v>223</v>
      </c>
      <c r="C1278" s="166" t="s">
        <v>58</v>
      </c>
      <c r="D1278" s="166" t="s">
        <v>224</v>
      </c>
      <c r="E1278" s="267" t="s">
        <v>644</v>
      </c>
      <c r="F1278" s="267"/>
      <c r="G1278" s="143" t="s">
        <v>116</v>
      </c>
      <c r="H1278" s="150">
        <v>1</v>
      </c>
      <c r="I1278" s="144">
        <v>6.02</v>
      </c>
      <c r="J1278" s="144">
        <v>6.02</v>
      </c>
    </row>
    <row r="1279" spans="1:10" ht="37.5" x14ac:dyDescent="0.35">
      <c r="A1279" s="167" t="s">
        <v>406</v>
      </c>
      <c r="B1279" s="151" t="s">
        <v>487</v>
      </c>
      <c r="C1279" s="167" t="s">
        <v>58</v>
      </c>
      <c r="D1279" s="167" t="s">
        <v>488</v>
      </c>
      <c r="E1279" s="260" t="s">
        <v>485</v>
      </c>
      <c r="F1279" s="260"/>
      <c r="G1279" s="152" t="s">
        <v>486</v>
      </c>
      <c r="H1279" s="153">
        <v>0.1</v>
      </c>
      <c r="I1279" s="154">
        <v>3.75</v>
      </c>
      <c r="J1279" s="154">
        <v>0.37</v>
      </c>
    </row>
    <row r="1280" spans="1:10" ht="37.5" x14ac:dyDescent="0.35">
      <c r="A1280" s="167" t="s">
        <v>406</v>
      </c>
      <c r="B1280" s="151" t="s">
        <v>497</v>
      </c>
      <c r="C1280" s="167" t="s">
        <v>58</v>
      </c>
      <c r="D1280" s="167" t="s">
        <v>498</v>
      </c>
      <c r="E1280" s="260" t="s">
        <v>485</v>
      </c>
      <c r="F1280" s="260"/>
      <c r="G1280" s="152" t="s">
        <v>486</v>
      </c>
      <c r="H1280" s="153">
        <v>0.1</v>
      </c>
      <c r="I1280" s="154">
        <v>3.58</v>
      </c>
      <c r="J1280" s="154">
        <v>0.35</v>
      </c>
    </row>
    <row r="1281" spans="1:10" x14ac:dyDescent="0.35">
      <c r="A1281" s="169" t="s">
        <v>412</v>
      </c>
      <c r="B1281" s="155" t="s">
        <v>499</v>
      </c>
      <c r="C1281" s="169" t="s">
        <v>12</v>
      </c>
      <c r="D1281" s="169" t="s">
        <v>500</v>
      </c>
      <c r="E1281" s="261" t="s">
        <v>491</v>
      </c>
      <c r="F1281" s="261"/>
      <c r="G1281" s="156" t="s">
        <v>409</v>
      </c>
      <c r="H1281" s="157">
        <v>0.1</v>
      </c>
      <c r="I1281" s="158">
        <v>14.62</v>
      </c>
      <c r="J1281" s="158">
        <v>1.46</v>
      </c>
    </row>
    <row r="1282" spans="1:10" ht="25" x14ac:dyDescent="0.35">
      <c r="A1282" s="169" t="s">
        <v>412</v>
      </c>
      <c r="B1282" s="155" t="s">
        <v>651</v>
      </c>
      <c r="C1282" s="169" t="s">
        <v>12</v>
      </c>
      <c r="D1282" s="169" t="s">
        <v>652</v>
      </c>
      <c r="E1282" s="261" t="s">
        <v>415</v>
      </c>
      <c r="F1282" s="261"/>
      <c r="G1282" s="156" t="s">
        <v>43</v>
      </c>
      <c r="H1282" s="157">
        <v>1.05</v>
      </c>
      <c r="I1282" s="158">
        <v>2.66</v>
      </c>
      <c r="J1282" s="158">
        <v>2.79</v>
      </c>
    </row>
    <row r="1283" spans="1:10" x14ac:dyDescent="0.35">
      <c r="A1283" s="169" t="s">
        <v>412</v>
      </c>
      <c r="B1283" s="155" t="s">
        <v>492</v>
      </c>
      <c r="C1283" s="169" t="s">
        <v>12</v>
      </c>
      <c r="D1283" s="169" t="s">
        <v>493</v>
      </c>
      <c r="E1283" s="261" t="s">
        <v>491</v>
      </c>
      <c r="F1283" s="261"/>
      <c r="G1283" s="156" t="s">
        <v>409</v>
      </c>
      <c r="H1283" s="157">
        <v>0.1</v>
      </c>
      <c r="I1283" s="158">
        <v>10.59</v>
      </c>
      <c r="J1283" s="158">
        <v>1.05</v>
      </c>
    </row>
    <row r="1284" spans="1:10" ht="25" x14ac:dyDescent="0.35">
      <c r="A1284" s="168"/>
      <c r="B1284" s="168"/>
      <c r="C1284" s="168"/>
      <c r="D1284" s="168"/>
      <c r="E1284" s="168" t="s">
        <v>422</v>
      </c>
      <c r="F1284" s="159">
        <v>2.5099999999999998</v>
      </c>
      <c r="G1284" s="168" t="s">
        <v>423</v>
      </c>
      <c r="H1284" s="159">
        <v>0</v>
      </c>
      <c r="I1284" s="168" t="s">
        <v>424</v>
      </c>
      <c r="J1284" s="159">
        <v>2.5099999999999998</v>
      </c>
    </row>
    <row r="1285" spans="1:10" ht="25.5" thickBot="1" x14ac:dyDescent="0.4">
      <c r="A1285" s="168"/>
      <c r="B1285" s="168"/>
      <c r="C1285" s="168"/>
      <c r="D1285" s="168"/>
      <c r="E1285" s="168" t="s">
        <v>425</v>
      </c>
      <c r="F1285" s="159">
        <v>1.73</v>
      </c>
      <c r="G1285" s="168"/>
      <c r="H1285" s="271" t="s">
        <v>426</v>
      </c>
      <c r="I1285" s="271"/>
      <c r="J1285" s="159">
        <v>7.75</v>
      </c>
    </row>
    <row r="1286" spans="1:10" ht="15" thickTop="1" x14ac:dyDescent="0.35">
      <c r="A1286" s="160"/>
      <c r="B1286" s="160"/>
      <c r="C1286" s="160"/>
      <c r="D1286" s="160"/>
      <c r="E1286" s="160"/>
      <c r="F1286" s="160"/>
      <c r="G1286" s="160"/>
      <c r="H1286" s="160"/>
      <c r="I1286" s="160"/>
      <c r="J1286" s="160"/>
    </row>
    <row r="1287" spans="1:10" x14ac:dyDescent="0.35">
      <c r="A1287" s="165" t="s">
        <v>1889</v>
      </c>
      <c r="B1287" s="173" t="s">
        <v>1</v>
      </c>
      <c r="C1287" s="165" t="s">
        <v>2</v>
      </c>
      <c r="D1287" s="165" t="s">
        <v>3</v>
      </c>
      <c r="E1287" s="270" t="s">
        <v>403</v>
      </c>
      <c r="F1287" s="270"/>
      <c r="G1287" s="174" t="s">
        <v>4</v>
      </c>
      <c r="H1287" s="173" t="s">
        <v>5</v>
      </c>
      <c r="I1287" s="173" t="s">
        <v>6</v>
      </c>
      <c r="J1287" s="173" t="s">
        <v>7</v>
      </c>
    </row>
    <row r="1288" spans="1:10" ht="25" x14ac:dyDescent="0.35">
      <c r="A1288" s="166" t="s">
        <v>404</v>
      </c>
      <c r="B1288" s="142" t="s">
        <v>225</v>
      </c>
      <c r="C1288" s="166" t="s">
        <v>58</v>
      </c>
      <c r="D1288" s="166" t="s">
        <v>226</v>
      </c>
      <c r="E1288" s="267" t="s">
        <v>644</v>
      </c>
      <c r="F1288" s="267"/>
      <c r="G1288" s="143" t="s">
        <v>116</v>
      </c>
      <c r="H1288" s="150">
        <v>1</v>
      </c>
      <c r="I1288" s="144">
        <v>8</v>
      </c>
      <c r="J1288" s="144">
        <v>8</v>
      </c>
    </row>
    <row r="1289" spans="1:10" ht="37.5" x14ac:dyDescent="0.35">
      <c r="A1289" s="167" t="s">
        <v>406</v>
      </c>
      <c r="B1289" s="151" t="s">
        <v>487</v>
      </c>
      <c r="C1289" s="167" t="s">
        <v>58</v>
      </c>
      <c r="D1289" s="167" t="s">
        <v>488</v>
      </c>
      <c r="E1289" s="260" t="s">
        <v>485</v>
      </c>
      <c r="F1289" s="260"/>
      <c r="G1289" s="152" t="s">
        <v>486</v>
      </c>
      <c r="H1289" s="153">
        <v>0.1</v>
      </c>
      <c r="I1289" s="154">
        <v>3.75</v>
      </c>
      <c r="J1289" s="154">
        <v>0.37</v>
      </c>
    </row>
    <row r="1290" spans="1:10" ht="37.5" x14ac:dyDescent="0.35">
      <c r="A1290" s="167" t="s">
        <v>406</v>
      </c>
      <c r="B1290" s="151" t="s">
        <v>497</v>
      </c>
      <c r="C1290" s="167" t="s">
        <v>58</v>
      </c>
      <c r="D1290" s="167" t="s">
        <v>498</v>
      </c>
      <c r="E1290" s="260" t="s">
        <v>485</v>
      </c>
      <c r="F1290" s="260"/>
      <c r="G1290" s="152" t="s">
        <v>486</v>
      </c>
      <c r="H1290" s="153">
        <v>0.1</v>
      </c>
      <c r="I1290" s="154">
        <v>3.58</v>
      </c>
      <c r="J1290" s="154">
        <v>0.35</v>
      </c>
    </row>
    <row r="1291" spans="1:10" x14ac:dyDescent="0.35">
      <c r="A1291" s="169" t="s">
        <v>412</v>
      </c>
      <c r="B1291" s="155" t="s">
        <v>499</v>
      </c>
      <c r="C1291" s="169" t="s">
        <v>12</v>
      </c>
      <c r="D1291" s="169" t="s">
        <v>500</v>
      </c>
      <c r="E1291" s="261" t="s">
        <v>491</v>
      </c>
      <c r="F1291" s="261"/>
      <c r="G1291" s="156" t="s">
        <v>409</v>
      </c>
      <c r="H1291" s="157">
        <v>0.1</v>
      </c>
      <c r="I1291" s="158">
        <v>14.62</v>
      </c>
      <c r="J1291" s="158">
        <v>1.46</v>
      </c>
    </row>
    <row r="1292" spans="1:10" ht="25" x14ac:dyDescent="0.35">
      <c r="A1292" s="169" t="s">
        <v>412</v>
      </c>
      <c r="B1292" s="155" t="s">
        <v>653</v>
      </c>
      <c r="C1292" s="169" t="s">
        <v>12</v>
      </c>
      <c r="D1292" s="169" t="s">
        <v>654</v>
      </c>
      <c r="E1292" s="261" t="s">
        <v>415</v>
      </c>
      <c r="F1292" s="261"/>
      <c r="G1292" s="156" t="s">
        <v>43</v>
      </c>
      <c r="H1292" s="157">
        <v>1.05</v>
      </c>
      <c r="I1292" s="158">
        <v>4.55</v>
      </c>
      <c r="J1292" s="158">
        <v>4.7699999999999996</v>
      </c>
    </row>
    <row r="1293" spans="1:10" x14ac:dyDescent="0.35">
      <c r="A1293" s="169" t="s">
        <v>412</v>
      </c>
      <c r="B1293" s="155" t="s">
        <v>492</v>
      </c>
      <c r="C1293" s="169" t="s">
        <v>12</v>
      </c>
      <c r="D1293" s="169" t="s">
        <v>493</v>
      </c>
      <c r="E1293" s="261" t="s">
        <v>491</v>
      </c>
      <c r="F1293" s="261"/>
      <c r="G1293" s="156" t="s">
        <v>409</v>
      </c>
      <c r="H1293" s="157">
        <v>0.1</v>
      </c>
      <c r="I1293" s="158">
        <v>10.59</v>
      </c>
      <c r="J1293" s="158">
        <v>1.05</v>
      </c>
    </row>
    <row r="1294" spans="1:10" ht="25" x14ac:dyDescent="0.35">
      <c r="A1294" s="168"/>
      <c r="B1294" s="168"/>
      <c r="C1294" s="168"/>
      <c r="D1294" s="168"/>
      <c r="E1294" s="168" t="s">
        <v>422</v>
      </c>
      <c r="F1294" s="159">
        <v>2.5099999999999998</v>
      </c>
      <c r="G1294" s="168" t="s">
        <v>423</v>
      </c>
      <c r="H1294" s="159">
        <v>0</v>
      </c>
      <c r="I1294" s="168" t="s">
        <v>424</v>
      </c>
      <c r="J1294" s="159">
        <v>2.5099999999999998</v>
      </c>
    </row>
    <row r="1295" spans="1:10" ht="25.5" thickBot="1" x14ac:dyDescent="0.4">
      <c r="A1295" s="168"/>
      <c r="B1295" s="168"/>
      <c r="C1295" s="168"/>
      <c r="D1295" s="168"/>
      <c r="E1295" s="168" t="s">
        <v>425</v>
      </c>
      <c r="F1295" s="159">
        <v>2.2999999999999998</v>
      </c>
      <c r="G1295" s="168"/>
      <c r="H1295" s="271" t="s">
        <v>426</v>
      </c>
      <c r="I1295" s="271"/>
      <c r="J1295" s="159">
        <v>10.3</v>
      </c>
    </row>
    <row r="1296" spans="1:10" ht="15" thickTop="1" x14ac:dyDescent="0.35">
      <c r="A1296" s="160"/>
      <c r="B1296" s="160"/>
      <c r="C1296" s="160"/>
      <c r="D1296" s="160"/>
      <c r="E1296" s="160"/>
      <c r="F1296" s="160"/>
      <c r="G1296" s="160"/>
      <c r="H1296" s="160"/>
      <c r="I1296" s="160"/>
      <c r="J1296" s="160"/>
    </row>
    <row r="1297" spans="1:10" x14ac:dyDescent="0.35">
      <c r="A1297" s="165" t="s">
        <v>1890</v>
      </c>
      <c r="B1297" s="173" t="s">
        <v>1</v>
      </c>
      <c r="C1297" s="165" t="s">
        <v>2</v>
      </c>
      <c r="D1297" s="165" t="s">
        <v>3</v>
      </c>
      <c r="E1297" s="270" t="s">
        <v>403</v>
      </c>
      <c r="F1297" s="270"/>
      <c r="G1297" s="174" t="s">
        <v>4</v>
      </c>
      <c r="H1297" s="173" t="s">
        <v>5</v>
      </c>
      <c r="I1297" s="173" t="s">
        <v>6</v>
      </c>
      <c r="J1297" s="173" t="s">
        <v>7</v>
      </c>
    </row>
    <row r="1298" spans="1:10" ht="25" x14ac:dyDescent="0.35">
      <c r="A1298" s="166" t="s">
        <v>404</v>
      </c>
      <c r="B1298" s="142" t="s">
        <v>227</v>
      </c>
      <c r="C1298" s="166" t="s">
        <v>58</v>
      </c>
      <c r="D1298" s="166" t="s">
        <v>228</v>
      </c>
      <c r="E1298" s="267" t="s">
        <v>655</v>
      </c>
      <c r="F1298" s="267"/>
      <c r="G1298" s="143" t="s">
        <v>30</v>
      </c>
      <c r="H1298" s="150">
        <v>1</v>
      </c>
      <c r="I1298" s="144">
        <v>4.75</v>
      </c>
      <c r="J1298" s="144">
        <v>4.75</v>
      </c>
    </row>
    <row r="1299" spans="1:10" ht="37.5" x14ac:dyDescent="0.35">
      <c r="A1299" s="167" t="s">
        <v>406</v>
      </c>
      <c r="B1299" s="151" t="s">
        <v>487</v>
      </c>
      <c r="C1299" s="167" t="s">
        <v>58</v>
      </c>
      <c r="D1299" s="167" t="s">
        <v>488</v>
      </c>
      <c r="E1299" s="260" t="s">
        <v>485</v>
      </c>
      <c r="F1299" s="260"/>
      <c r="G1299" s="152" t="s">
        <v>486</v>
      </c>
      <c r="H1299" s="153">
        <v>0.1</v>
      </c>
      <c r="I1299" s="154">
        <v>3.75</v>
      </c>
      <c r="J1299" s="154">
        <v>0.37</v>
      </c>
    </row>
    <row r="1300" spans="1:10" ht="37.5" x14ac:dyDescent="0.35">
      <c r="A1300" s="167" t="s">
        <v>406</v>
      </c>
      <c r="B1300" s="151" t="s">
        <v>656</v>
      </c>
      <c r="C1300" s="167" t="s">
        <v>58</v>
      </c>
      <c r="D1300" s="167" t="s">
        <v>657</v>
      </c>
      <c r="E1300" s="260" t="s">
        <v>485</v>
      </c>
      <c r="F1300" s="260"/>
      <c r="G1300" s="152" t="s">
        <v>486</v>
      </c>
      <c r="H1300" s="153">
        <v>0.1</v>
      </c>
      <c r="I1300" s="154">
        <v>3.64</v>
      </c>
      <c r="J1300" s="154">
        <v>0.36</v>
      </c>
    </row>
    <row r="1301" spans="1:10" ht="25" x14ac:dyDescent="0.35">
      <c r="A1301" s="169" t="s">
        <v>412</v>
      </c>
      <c r="B1301" s="155" t="s">
        <v>658</v>
      </c>
      <c r="C1301" s="169" t="s">
        <v>12</v>
      </c>
      <c r="D1301" s="169" t="s">
        <v>659</v>
      </c>
      <c r="E1301" s="261" t="s">
        <v>415</v>
      </c>
      <c r="F1301" s="261"/>
      <c r="G1301" s="156" t="s">
        <v>16</v>
      </c>
      <c r="H1301" s="157">
        <v>1</v>
      </c>
      <c r="I1301" s="158">
        <v>1.51</v>
      </c>
      <c r="J1301" s="158">
        <v>1.51</v>
      </c>
    </row>
    <row r="1302" spans="1:10" x14ac:dyDescent="0.35">
      <c r="A1302" s="169" t="s">
        <v>412</v>
      </c>
      <c r="B1302" s="155" t="s">
        <v>660</v>
      </c>
      <c r="C1302" s="169" t="s">
        <v>12</v>
      </c>
      <c r="D1302" s="169" t="s">
        <v>661</v>
      </c>
      <c r="E1302" s="261" t="s">
        <v>491</v>
      </c>
      <c r="F1302" s="261"/>
      <c r="G1302" s="156" t="s">
        <v>409</v>
      </c>
      <c r="H1302" s="157">
        <v>0.1</v>
      </c>
      <c r="I1302" s="158">
        <v>14.62</v>
      </c>
      <c r="J1302" s="158">
        <v>1.46</v>
      </c>
    </row>
    <row r="1303" spans="1:10" x14ac:dyDescent="0.35">
      <c r="A1303" s="169" t="s">
        <v>412</v>
      </c>
      <c r="B1303" s="155" t="s">
        <v>492</v>
      </c>
      <c r="C1303" s="169" t="s">
        <v>12</v>
      </c>
      <c r="D1303" s="169" t="s">
        <v>493</v>
      </c>
      <c r="E1303" s="261" t="s">
        <v>491</v>
      </c>
      <c r="F1303" s="261"/>
      <c r="G1303" s="156" t="s">
        <v>409</v>
      </c>
      <c r="H1303" s="157">
        <v>0.1</v>
      </c>
      <c r="I1303" s="158">
        <v>10.59</v>
      </c>
      <c r="J1303" s="158">
        <v>1.05</v>
      </c>
    </row>
    <row r="1304" spans="1:10" ht="37.5" customHeight="1" x14ac:dyDescent="0.35">
      <c r="A1304" s="168"/>
      <c r="B1304" s="168"/>
      <c r="C1304" s="168"/>
      <c r="D1304" s="168"/>
      <c r="E1304" s="168" t="s">
        <v>422</v>
      </c>
      <c r="F1304" s="159">
        <v>2.5099999999999998</v>
      </c>
      <c r="G1304" s="168" t="s">
        <v>423</v>
      </c>
      <c r="H1304" s="159">
        <v>0</v>
      </c>
      <c r="I1304" s="168" t="s">
        <v>424</v>
      </c>
      <c r="J1304" s="159">
        <v>2.5099999999999998</v>
      </c>
    </row>
    <row r="1305" spans="1:10" ht="37.5" customHeight="1" thickBot="1" x14ac:dyDescent="0.4">
      <c r="A1305" s="168"/>
      <c r="B1305" s="168"/>
      <c r="C1305" s="168"/>
      <c r="D1305" s="168"/>
      <c r="E1305" s="168" t="s">
        <v>425</v>
      </c>
      <c r="F1305" s="159">
        <v>1.36</v>
      </c>
      <c r="G1305" s="168"/>
      <c r="H1305" s="271" t="s">
        <v>426</v>
      </c>
      <c r="I1305" s="271"/>
      <c r="J1305" s="159">
        <v>6.11</v>
      </c>
    </row>
    <row r="1306" spans="1:10" ht="15" thickTop="1" x14ac:dyDescent="0.35">
      <c r="A1306" s="160"/>
      <c r="B1306" s="160"/>
      <c r="C1306" s="160"/>
      <c r="D1306" s="160"/>
      <c r="E1306" s="160"/>
      <c r="F1306" s="160"/>
      <c r="G1306" s="160"/>
      <c r="H1306" s="160"/>
      <c r="I1306" s="160"/>
      <c r="J1306" s="160"/>
    </row>
    <row r="1307" spans="1:10" x14ac:dyDescent="0.35">
      <c r="A1307" s="165" t="s">
        <v>1891</v>
      </c>
      <c r="B1307" s="173" t="s">
        <v>1</v>
      </c>
      <c r="C1307" s="165" t="s">
        <v>2</v>
      </c>
      <c r="D1307" s="165" t="s">
        <v>3</v>
      </c>
      <c r="E1307" s="270" t="s">
        <v>403</v>
      </c>
      <c r="F1307" s="270"/>
      <c r="G1307" s="174" t="s">
        <v>4</v>
      </c>
      <c r="H1307" s="173" t="s">
        <v>5</v>
      </c>
      <c r="I1307" s="173" t="s">
        <v>6</v>
      </c>
      <c r="J1307" s="173" t="s">
        <v>7</v>
      </c>
    </row>
    <row r="1308" spans="1:10" ht="37.5" x14ac:dyDescent="0.35">
      <c r="A1308" s="166" t="s">
        <v>404</v>
      </c>
      <c r="B1308" s="142" t="s">
        <v>1929</v>
      </c>
      <c r="C1308" s="166" t="s">
        <v>12</v>
      </c>
      <c r="D1308" s="166" t="s">
        <v>1930</v>
      </c>
      <c r="E1308" s="267" t="s">
        <v>548</v>
      </c>
      <c r="F1308" s="267"/>
      <c r="G1308" s="143" t="s">
        <v>16</v>
      </c>
      <c r="H1308" s="150">
        <v>1</v>
      </c>
      <c r="I1308" s="144">
        <v>5.63</v>
      </c>
      <c r="J1308" s="144">
        <v>5.63</v>
      </c>
    </row>
    <row r="1309" spans="1:10" ht="37.5" x14ac:dyDescent="0.35">
      <c r="A1309" s="167" t="s">
        <v>406</v>
      </c>
      <c r="B1309" s="151" t="s">
        <v>596</v>
      </c>
      <c r="C1309" s="167" t="s">
        <v>12</v>
      </c>
      <c r="D1309" s="167" t="s">
        <v>597</v>
      </c>
      <c r="E1309" s="260" t="s">
        <v>477</v>
      </c>
      <c r="F1309" s="260"/>
      <c r="G1309" s="152" t="s">
        <v>409</v>
      </c>
      <c r="H1309" s="153">
        <v>0.107</v>
      </c>
      <c r="I1309" s="154">
        <v>17.75</v>
      </c>
      <c r="J1309" s="154">
        <v>1.89</v>
      </c>
    </row>
    <row r="1310" spans="1:10" ht="37.5" x14ac:dyDescent="0.35">
      <c r="A1310" s="167" t="s">
        <v>406</v>
      </c>
      <c r="B1310" s="151" t="s">
        <v>478</v>
      </c>
      <c r="C1310" s="167" t="s">
        <v>12</v>
      </c>
      <c r="D1310" s="167" t="s">
        <v>479</v>
      </c>
      <c r="E1310" s="260" t="s">
        <v>477</v>
      </c>
      <c r="F1310" s="260"/>
      <c r="G1310" s="152" t="s">
        <v>409</v>
      </c>
      <c r="H1310" s="153">
        <v>0.107</v>
      </c>
      <c r="I1310" s="154">
        <v>21.52</v>
      </c>
      <c r="J1310" s="154">
        <v>2.2999999999999998</v>
      </c>
    </row>
    <row r="1311" spans="1:10" x14ac:dyDescent="0.35">
      <c r="A1311" s="169" t="s">
        <v>412</v>
      </c>
      <c r="B1311" s="155" t="s">
        <v>2219</v>
      </c>
      <c r="C1311" s="169" t="s">
        <v>12</v>
      </c>
      <c r="D1311" s="169" t="s">
        <v>2220</v>
      </c>
      <c r="E1311" s="261" t="s">
        <v>415</v>
      </c>
      <c r="F1311" s="261"/>
      <c r="G1311" s="156" t="s">
        <v>16</v>
      </c>
      <c r="H1311" s="157">
        <v>1</v>
      </c>
      <c r="I1311" s="158">
        <v>1.44</v>
      </c>
      <c r="J1311" s="158">
        <v>1.44</v>
      </c>
    </row>
    <row r="1312" spans="1:10" ht="25" x14ac:dyDescent="0.35">
      <c r="A1312" s="168"/>
      <c r="B1312" s="168"/>
      <c r="C1312" s="168"/>
      <c r="D1312" s="168"/>
      <c r="E1312" s="168" t="s">
        <v>422</v>
      </c>
      <c r="F1312" s="159">
        <v>2.81</v>
      </c>
      <c r="G1312" s="168" t="s">
        <v>423</v>
      </c>
      <c r="H1312" s="159">
        <v>0</v>
      </c>
      <c r="I1312" s="168" t="s">
        <v>424</v>
      </c>
      <c r="J1312" s="159">
        <v>2.81</v>
      </c>
    </row>
    <row r="1313" spans="1:10" ht="25.5" thickBot="1" x14ac:dyDescent="0.4">
      <c r="A1313" s="168"/>
      <c r="B1313" s="168"/>
      <c r="C1313" s="168"/>
      <c r="D1313" s="168"/>
      <c r="E1313" s="168" t="s">
        <v>425</v>
      </c>
      <c r="F1313" s="159">
        <v>1.62</v>
      </c>
      <c r="G1313" s="168"/>
      <c r="H1313" s="271" t="s">
        <v>426</v>
      </c>
      <c r="I1313" s="271"/>
      <c r="J1313" s="159">
        <v>7.25</v>
      </c>
    </row>
    <row r="1314" spans="1:10" ht="15" thickTop="1" x14ac:dyDescent="0.35">
      <c r="A1314" s="160"/>
      <c r="B1314" s="160"/>
      <c r="C1314" s="160"/>
      <c r="D1314" s="160"/>
      <c r="E1314" s="160"/>
      <c r="F1314" s="160"/>
      <c r="G1314" s="160"/>
      <c r="H1314" s="160"/>
      <c r="I1314" s="160"/>
      <c r="J1314" s="160"/>
    </row>
    <row r="1315" spans="1:10" x14ac:dyDescent="0.35">
      <c r="A1315" s="165" t="s">
        <v>1892</v>
      </c>
      <c r="B1315" s="173" t="s">
        <v>1</v>
      </c>
      <c r="C1315" s="165" t="s">
        <v>2</v>
      </c>
      <c r="D1315" s="165" t="s">
        <v>3</v>
      </c>
      <c r="E1315" s="270" t="s">
        <v>403</v>
      </c>
      <c r="F1315" s="270"/>
      <c r="G1315" s="174" t="s">
        <v>4</v>
      </c>
      <c r="H1315" s="173" t="s">
        <v>5</v>
      </c>
      <c r="I1315" s="173" t="s">
        <v>6</v>
      </c>
      <c r="J1315" s="173" t="s">
        <v>7</v>
      </c>
    </row>
    <row r="1316" spans="1:10" ht="25" x14ac:dyDescent="0.35">
      <c r="A1316" s="166" t="s">
        <v>404</v>
      </c>
      <c r="B1316" s="142" t="s">
        <v>1931</v>
      </c>
      <c r="C1316" s="166" t="s">
        <v>58</v>
      </c>
      <c r="D1316" s="166" t="s">
        <v>1932</v>
      </c>
      <c r="E1316" s="267" t="s">
        <v>655</v>
      </c>
      <c r="F1316" s="267"/>
      <c r="G1316" s="143" t="s">
        <v>30</v>
      </c>
      <c r="H1316" s="150">
        <v>1</v>
      </c>
      <c r="I1316" s="144">
        <v>5.08</v>
      </c>
      <c r="J1316" s="144">
        <v>5.08</v>
      </c>
    </row>
    <row r="1317" spans="1:10" ht="37.5" x14ac:dyDescent="0.35">
      <c r="A1317" s="167" t="s">
        <v>406</v>
      </c>
      <c r="B1317" s="151" t="s">
        <v>487</v>
      </c>
      <c r="C1317" s="167" t="s">
        <v>58</v>
      </c>
      <c r="D1317" s="167" t="s">
        <v>488</v>
      </c>
      <c r="E1317" s="260" t="s">
        <v>485</v>
      </c>
      <c r="F1317" s="260"/>
      <c r="G1317" s="152" t="s">
        <v>486</v>
      </c>
      <c r="H1317" s="153">
        <v>0.1</v>
      </c>
      <c r="I1317" s="154">
        <v>3.75</v>
      </c>
      <c r="J1317" s="154">
        <v>0.37</v>
      </c>
    </row>
    <row r="1318" spans="1:10" ht="37.5" x14ac:dyDescent="0.35">
      <c r="A1318" s="167" t="s">
        <v>406</v>
      </c>
      <c r="B1318" s="151" t="s">
        <v>656</v>
      </c>
      <c r="C1318" s="167" t="s">
        <v>58</v>
      </c>
      <c r="D1318" s="167" t="s">
        <v>657</v>
      </c>
      <c r="E1318" s="260" t="s">
        <v>485</v>
      </c>
      <c r="F1318" s="260"/>
      <c r="G1318" s="152" t="s">
        <v>486</v>
      </c>
      <c r="H1318" s="153">
        <v>0.1</v>
      </c>
      <c r="I1318" s="154">
        <v>3.64</v>
      </c>
      <c r="J1318" s="154">
        <v>0.36</v>
      </c>
    </row>
    <row r="1319" spans="1:10" x14ac:dyDescent="0.35">
      <c r="A1319" s="169" t="s">
        <v>412</v>
      </c>
      <c r="B1319" s="155" t="s">
        <v>2221</v>
      </c>
      <c r="C1319" s="169" t="s">
        <v>58</v>
      </c>
      <c r="D1319" s="169" t="s">
        <v>2222</v>
      </c>
      <c r="E1319" s="261">
        <v>0</v>
      </c>
      <c r="F1319" s="261"/>
      <c r="G1319" s="156" t="s">
        <v>30</v>
      </c>
      <c r="H1319" s="157">
        <v>1</v>
      </c>
      <c r="I1319" s="158">
        <v>1.84</v>
      </c>
      <c r="J1319" s="158">
        <v>1.84</v>
      </c>
    </row>
    <row r="1320" spans="1:10" x14ac:dyDescent="0.35">
      <c r="A1320" s="169" t="s">
        <v>412</v>
      </c>
      <c r="B1320" s="155" t="s">
        <v>660</v>
      </c>
      <c r="C1320" s="169" t="s">
        <v>12</v>
      </c>
      <c r="D1320" s="169" t="s">
        <v>661</v>
      </c>
      <c r="E1320" s="261" t="s">
        <v>491</v>
      </c>
      <c r="F1320" s="261"/>
      <c r="G1320" s="156" t="s">
        <v>409</v>
      </c>
      <c r="H1320" s="157">
        <v>0.1</v>
      </c>
      <c r="I1320" s="158">
        <v>14.62</v>
      </c>
      <c r="J1320" s="158">
        <v>1.46</v>
      </c>
    </row>
    <row r="1321" spans="1:10" x14ac:dyDescent="0.35">
      <c r="A1321" s="169" t="s">
        <v>412</v>
      </c>
      <c r="B1321" s="155" t="s">
        <v>492</v>
      </c>
      <c r="C1321" s="169" t="s">
        <v>12</v>
      </c>
      <c r="D1321" s="169" t="s">
        <v>493</v>
      </c>
      <c r="E1321" s="261" t="s">
        <v>491</v>
      </c>
      <c r="F1321" s="261"/>
      <c r="G1321" s="156" t="s">
        <v>409</v>
      </c>
      <c r="H1321" s="157">
        <v>0.1</v>
      </c>
      <c r="I1321" s="158">
        <v>10.59</v>
      </c>
      <c r="J1321" s="158">
        <v>1.05</v>
      </c>
    </row>
    <row r="1322" spans="1:10" ht="25" x14ac:dyDescent="0.35">
      <c r="A1322" s="168"/>
      <c r="B1322" s="168"/>
      <c r="C1322" s="168"/>
      <c r="D1322" s="168"/>
      <c r="E1322" s="168" t="s">
        <v>422</v>
      </c>
      <c r="F1322" s="159">
        <v>2.5099999999999998</v>
      </c>
      <c r="G1322" s="168" t="s">
        <v>423</v>
      </c>
      <c r="H1322" s="159">
        <v>0</v>
      </c>
      <c r="I1322" s="168" t="s">
        <v>424</v>
      </c>
      <c r="J1322" s="159">
        <v>2.5099999999999998</v>
      </c>
    </row>
    <row r="1323" spans="1:10" ht="25.5" thickBot="1" x14ac:dyDescent="0.4">
      <c r="A1323" s="168"/>
      <c r="B1323" s="168"/>
      <c r="C1323" s="168"/>
      <c r="D1323" s="168"/>
      <c r="E1323" s="168" t="s">
        <v>425</v>
      </c>
      <c r="F1323" s="159">
        <v>1.46</v>
      </c>
      <c r="G1323" s="168"/>
      <c r="H1323" s="271" t="s">
        <v>426</v>
      </c>
      <c r="I1323" s="271"/>
      <c r="J1323" s="159">
        <v>6.54</v>
      </c>
    </row>
    <row r="1324" spans="1:10" ht="15" thickTop="1" x14ac:dyDescent="0.35">
      <c r="A1324" s="160"/>
      <c r="B1324" s="160"/>
      <c r="C1324" s="160"/>
      <c r="D1324" s="160"/>
      <c r="E1324" s="160"/>
      <c r="F1324" s="160"/>
      <c r="G1324" s="160"/>
      <c r="H1324" s="160"/>
      <c r="I1324" s="160"/>
      <c r="J1324" s="160"/>
    </row>
    <row r="1325" spans="1:10" x14ac:dyDescent="0.35">
      <c r="A1325" s="165" t="s">
        <v>1893</v>
      </c>
      <c r="B1325" s="173" t="s">
        <v>1</v>
      </c>
      <c r="C1325" s="165" t="s">
        <v>2</v>
      </c>
      <c r="D1325" s="165" t="s">
        <v>3</v>
      </c>
      <c r="E1325" s="270" t="s">
        <v>403</v>
      </c>
      <c r="F1325" s="270"/>
      <c r="G1325" s="174" t="s">
        <v>4</v>
      </c>
      <c r="H1325" s="173" t="s">
        <v>5</v>
      </c>
      <c r="I1325" s="173" t="s">
        <v>6</v>
      </c>
      <c r="J1325" s="173" t="s">
        <v>7</v>
      </c>
    </row>
    <row r="1326" spans="1:10" ht="37.5" x14ac:dyDescent="0.35">
      <c r="A1326" s="166" t="s">
        <v>404</v>
      </c>
      <c r="B1326" s="142" t="s">
        <v>1933</v>
      </c>
      <c r="C1326" s="166" t="s">
        <v>12</v>
      </c>
      <c r="D1326" s="166" t="s">
        <v>1934</v>
      </c>
      <c r="E1326" s="267" t="s">
        <v>548</v>
      </c>
      <c r="F1326" s="267"/>
      <c r="G1326" s="143" t="s">
        <v>16</v>
      </c>
      <c r="H1326" s="150">
        <v>1</v>
      </c>
      <c r="I1326" s="144">
        <v>7.45</v>
      </c>
      <c r="J1326" s="144">
        <v>7.45</v>
      </c>
    </row>
    <row r="1327" spans="1:10" ht="37.5" x14ac:dyDescent="0.35">
      <c r="A1327" s="167" t="s">
        <v>406</v>
      </c>
      <c r="B1327" s="151" t="s">
        <v>596</v>
      </c>
      <c r="C1327" s="167" t="s">
        <v>12</v>
      </c>
      <c r="D1327" s="167" t="s">
        <v>597</v>
      </c>
      <c r="E1327" s="260" t="s">
        <v>477</v>
      </c>
      <c r="F1327" s="260"/>
      <c r="G1327" s="152" t="s">
        <v>409</v>
      </c>
      <c r="H1327" s="153">
        <v>0.13900000000000001</v>
      </c>
      <c r="I1327" s="154">
        <v>17.75</v>
      </c>
      <c r="J1327" s="154">
        <v>2.46</v>
      </c>
    </row>
    <row r="1328" spans="1:10" ht="37.5" x14ac:dyDescent="0.35">
      <c r="A1328" s="167" t="s">
        <v>406</v>
      </c>
      <c r="B1328" s="151" t="s">
        <v>478</v>
      </c>
      <c r="C1328" s="167" t="s">
        <v>12</v>
      </c>
      <c r="D1328" s="167" t="s">
        <v>479</v>
      </c>
      <c r="E1328" s="260" t="s">
        <v>477</v>
      </c>
      <c r="F1328" s="260"/>
      <c r="G1328" s="152" t="s">
        <v>409</v>
      </c>
      <c r="H1328" s="153">
        <v>0.13900000000000001</v>
      </c>
      <c r="I1328" s="154">
        <v>21.52</v>
      </c>
      <c r="J1328" s="154">
        <v>2.99</v>
      </c>
    </row>
    <row r="1329" spans="1:10" x14ac:dyDescent="0.35">
      <c r="A1329" s="169" t="s">
        <v>412</v>
      </c>
      <c r="B1329" s="155" t="s">
        <v>2223</v>
      </c>
      <c r="C1329" s="169" t="s">
        <v>12</v>
      </c>
      <c r="D1329" s="169" t="s">
        <v>2224</v>
      </c>
      <c r="E1329" s="261" t="s">
        <v>415</v>
      </c>
      <c r="F1329" s="261"/>
      <c r="G1329" s="156" t="s">
        <v>16</v>
      </c>
      <c r="H1329" s="157">
        <v>1</v>
      </c>
      <c r="I1329" s="158">
        <v>2</v>
      </c>
      <c r="J1329" s="158">
        <v>2</v>
      </c>
    </row>
    <row r="1330" spans="1:10" ht="25" x14ac:dyDescent="0.35">
      <c r="A1330" s="168"/>
      <c r="B1330" s="168"/>
      <c r="C1330" s="168"/>
      <c r="D1330" s="168"/>
      <c r="E1330" s="168" t="s">
        <v>422</v>
      </c>
      <c r="F1330" s="159">
        <v>3.65</v>
      </c>
      <c r="G1330" s="168" t="s">
        <v>423</v>
      </c>
      <c r="H1330" s="159">
        <v>0</v>
      </c>
      <c r="I1330" s="168" t="s">
        <v>424</v>
      </c>
      <c r="J1330" s="159">
        <v>3.65</v>
      </c>
    </row>
    <row r="1331" spans="1:10" ht="25.5" thickBot="1" x14ac:dyDescent="0.4">
      <c r="A1331" s="168"/>
      <c r="B1331" s="168"/>
      <c r="C1331" s="168"/>
      <c r="D1331" s="168"/>
      <c r="E1331" s="168" t="s">
        <v>425</v>
      </c>
      <c r="F1331" s="159">
        <v>2.14</v>
      </c>
      <c r="G1331" s="168"/>
      <c r="H1331" s="271" t="s">
        <v>426</v>
      </c>
      <c r="I1331" s="271"/>
      <c r="J1331" s="159">
        <v>9.59</v>
      </c>
    </row>
    <row r="1332" spans="1:10" ht="15" thickTop="1" x14ac:dyDescent="0.35">
      <c r="A1332" s="160"/>
      <c r="B1332" s="160"/>
      <c r="C1332" s="160"/>
      <c r="D1332" s="160"/>
      <c r="E1332" s="160"/>
      <c r="F1332" s="160"/>
      <c r="G1332" s="160"/>
      <c r="H1332" s="160"/>
      <c r="I1332" s="160"/>
      <c r="J1332" s="160"/>
    </row>
    <row r="1333" spans="1:10" x14ac:dyDescent="0.35">
      <c r="A1333" s="165" t="s">
        <v>1894</v>
      </c>
      <c r="B1333" s="173" t="s">
        <v>1</v>
      </c>
      <c r="C1333" s="165" t="s">
        <v>2</v>
      </c>
      <c r="D1333" s="165" t="s">
        <v>3</v>
      </c>
      <c r="E1333" s="270" t="s">
        <v>403</v>
      </c>
      <c r="F1333" s="270"/>
      <c r="G1333" s="174" t="s">
        <v>4</v>
      </c>
      <c r="H1333" s="173" t="s">
        <v>5</v>
      </c>
      <c r="I1333" s="173" t="s">
        <v>6</v>
      </c>
      <c r="J1333" s="173" t="s">
        <v>7</v>
      </c>
    </row>
    <row r="1334" spans="1:10" ht="25" x14ac:dyDescent="0.35">
      <c r="A1334" s="166" t="s">
        <v>404</v>
      </c>
      <c r="B1334" s="142" t="s">
        <v>229</v>
      </c>
      <c r="C1334" s="166" t="s">
        <v>12</v>
      </c>
      <c r="D1334" s="166" t="s">
        <v>230</v>
      </c>
      <c r="E1334" s="267" t="s">
        <v>544</v>
      </c>
      <c r="F1334" s="267"/>
      <c r="G1334" s="143" t="s">
        <v>16</v>
      </c>
      <c r="H1334" s="150">
        <v>1</v>
      </c>
      <c r="I1334" s="144">
        <v>49.62</v>
      </c>
      <c r="J1334" s="144">
        <v>49.62</v>
      </c>
    </row>
    <row r="1335" spans="1:10" ht="37.5" x14ac:dyDescent="0.35">
      <c r="A1335" s="167" t="s">
        <v>406</v>
      </c>
      <c r="B1335" s="151" t="s">
        <v>662</v>
      </c>
      <c r="C1335" s="167" t="s">
        <v>12</v>
      </c>
      <c r="D1335" s="167" t="s">
        <v>663</v>
      </c>
      <c r="E1335" s="260" t="s">
        <v>664</v>
      </c>
      <c r="F1335" s="260"/>
      <c r="G1335" s="152" t="s">
        <v>36</v>
      </c>
      <c r="H1335" s="153">
        <v>1.41E-2</v>
      </c>
      <c r="I1335" s="154">
        <v>197.57</v>
      </c>
      <c r="J1335" s="154">
        <v>2.78</v>
      </c>
    </row>
    <row r="1336" spans="1:10" ht="37.5" x14ac:dyDescent="0.35">
      <c r="A1336" s="167" t="s">
        <v>406</v>
      </c>
      <c r="B1336" s="151" t="s">
        <v>665</v>
      </c>
      <c r="C1336" s="167" t="s">
        <v>12</v>
      </c>
      <c r="D1336" s="167" t="s">
        <v>495</v>
      </c>
      <c r="E1336" s="260" t="s">
        <v>477</v>
      </c>
      <c r="F1336" s="260"/>
      <c r="G1336" s="152" t="s">
        <v>409</v>
      </c>
      <c r="H1336" s="153">
        <v>0.1384</v>
      </c>
      <c r="I1336" s="154">
        <v>21.31</v>
      </c>
      <c r="J1336" s="154">
        <v>2.94</v>
      </c>
    </row>
    <row r="1337" spans="1:10" ht="37.5" x14ac:dyDescent="0.35">
      <c r="A1337" s="167" t="s">
        <v>406</v>
      </c>
      <c r="B1337" s="151" t="s">
        <v>476</v>
      </c>
      <c r="C1337" s="167" t="s">
        <v>12</v>
      </c>
      <c r="D1337" s="167" t="s">
        <v>411</v>
      </c>
      <c r="E1337" s="260" t="s">
        <v>477</v>
      </c>
      <c r="F1337" s="260"/>
      <c r="G1337" s="152" t="s">
        <v>409</v>
      </c>
      <c r="H1337" s="153">
        <v>0.10879999999999999</v>
      </c>
      <c r="I1337" s="154">
        <v>17.09</v>
      </c>
      <c r="J1337" s="154">
        <v>1.85</v>
      </c>
    </row>
    <row r="1338" spans="1:10" ht="25" x14ac:dyDescent="0.35">
      <c r="A1338" s="169" t="s">
        <v>412</v>
      </c>
      <c r="B1338" s="155" t="s">
        <v>666</v>
      </c>
      <c r="C1338" s="169" t="s">
        <v>12</v>
      </c>
      <c r="D1338" s="169" t="s">
        <v>667</v>
      </c>
      <c r="E1338" s="261" t="s">
        <v>415</v>
      </c>
      <c r="F1338" s="261"/>
      <c r="G1338" s="156" t="s">
        <v>16</v>
      </c>
      <c r="H1338" s="157">
        <v>1</v>
      </c>
      <c r="I1338" s="158">
        <v>42.05</v>
      </c>
      <c r="J1338" s="158">
        <v>42.05</v>
      </c>
    </row>
    <row r="1339" spans="1:10" ht="25" x14ac:dyDescent="0.35">
      <c r="A1339" s="168"/>
      <c r="B1339" s="168"/>
      <c r="C1339" s="168"/>
      <c r="D1339" s="168"/>
      <c r="E1339" s="168" t="s">
        <v>422</v>
      </c>
      <c r="F1339" s="159">
        <v>4.13</v>
      </c>
      <c r="G1339" s="168" t="s">
        <v>423</v>
      </c>
      <c r="H1339" s="159">
        <v>0</v>
      </c>
      <c r="I1339" s="168" t="s">
        <v>424</v>
      </c>
      <c r="J1339" s="159">
        <v>4.13</v>
      </c>
    </row>
    <row r="1340" spans="1:10" ht="25.5" thickBot="1" x14ac:dyDescent="0.4">
      <c r="A1340" s="168"/>
      <c r="B1340" s="168"/>
      <c r="C1340" s="168"/>
      <c r="D1340" s="168"/>
      <c r="E1340" s="168" t="s">
        <v>425</v>
      </c>
      <c r="F1340" s="159">
        <v>14.3</v>
      </c>
      <c r="G1340" s="168"/>
      <c r="H1340" s="271" t="s">
        <v>426</v>
      </c>
      <c r="I1340" s="271"/>
      <c r="J1340" s="159">
        <v>63.92</v>
      </c>
    </row>
    <row r="1341" spans="1:10" ht="15" thickTop="1" x14ac:dyDescent="0.35">
      <c r="A1341" s="160"/>
      <c r="B1341" s="160"/>
      <c r="C1341" s="160"/>
      <c r="D1341" s="160"/>
      <c r="E1341" s="160"/>
      <c r="F1341" s="160"/>
      <c r="G1341" s="160"/>
      <c r="H1341" s="160"/>
      <c r="I1341" s="160"/>
      <c r="J1341" s="160"/>
    </row>
    <row r="1342" spans="1:10" x14ac:dyDescent="0.35">
      <c r="A1342" s="165" t="s">
        <v>1895</v>
      </c>
      <c r="B1342" s="173" t="s">
        <v>1</v>
      </c>
      <c r="C1342" s="165" t="s">
        <v>2</v>
      </c>
      <c r="D1342" s="165" t="s">
        <v>3</v>
      </c>
      <c r="E1342" s="270" t="s">
        <v>403</v>
      </c>
      <c r="F1342" s="270"/>
      <c r="G1342" s="174" t="s">
        <v>4</v>
      </c>
      <c r="H1342" s="173" t="s">
        <v>5</v>
      </c>
      <c r="I1342" s="173" t="s">
        <v>6</v>
      </c>
      <c r="J1342" s="173" t="s">
        <v>7</v>
      </c>
    </row>
    <row r="1343" spans="1:10" ht="25" x14ac:dyDescent="0.35">
      <c r="A1343" s="166" t="s">
        <v>404</v>
      </c>
      <c r="B1343" s="142" t="s">
        <v>1935</v>
      </c>
      <c r="C1343" s="166" t="s">
        <v>58</v>
      </c>
      <c r="D1343" s="166" t="s">
        <v>1936</v>
      </c>
      <c r="E1343" s="267" t="s">
        <v>2225</v>
      </c>
      <c r="F1343" s="267"/>
      <c r="G1343" s="143" t="s">
        <v>30</v>
      </c>
      <c r="H1343" s="150">
        <v>1</v>
      </c>
      <c r="I1343" s="144">
        <v>108.17</v>
      </c>
      <c r="J1343" s="144">
        <v>108.17</v>
      </c>
    </row>
    <row r="1344" spans="1:10" ht="37.5" x14ac:dyDescent="0.35">
      <c r="A1344" s="167" t="s">
        <v>406</v>
      </c>
      <c r="B1344" s="151" t="s">
        <v>487</v>
      </c>
      <c r="C1344" s="167" t="s">
        <v>58</v>
      </c>
      <c r="D1344" s="167" t="s">
        <v>488</v>
      </c>
      <c r="E1344" s="260" t="s">
        <v>485</v>
      </c>
      <c r="F1344" s="260"/>
      <c r="G1344" s="152" t="s">
        <v>486</v>
      </c>
      <c r="H1344" s="153">
        <v>1</v>
      </c>
      <c r="I1344" s="154">
        <v>3.75</v>
      </c>
      <c r="J1344" s="154">
        <v>3.75</v>
      </c>
    </row>
    <row r="1345" spans="1:10" ht="37.5" x14ac:dyDescent="0.35">
      <c r="A1345" s="167" t="s">
        <v>406</v>
      </c>
      <c r="B1345" s="151" t="s">
        <v>497</v>
      </c>
      <c r="C1345" s="167" t="s">
        <v>58</v>
      </c>
      <c r="D1345" s="167" t="s">
        <v>498</v>
      </c>
      <c r="E1345" s="260" t="s">
        <v>485</v>
      </c>
      <c r="F1345" s="260"/>
      <c r="G1345" s="152" t="s">
        <v>486</v>
      </c>
      <c r="H1345" s="153">
        <v>1</v>
      </c>
      <c r="I1345" s="154">
        <v>3.58</v>
      </c>
      <c r="J1345" s="154">
        <v>3.58</v>
      </c>
    </row>
    <row r="1346" spans="1:10" x14ac:dyDescent="0.35">
      <c r="A1346" s="169" t="s">
        <v>412</v>
      </c>
      <c r="B1346" s="155" t="s">
        <v>2226</v>
      </c>
      <c r="C1346" s="169" t="s">
        <v>58</v>
      </c>
      <c r="D1346" s="169" t="s">
        <v>2227</v>
      </c>
      <c r="E1346" s="261">
        <v>0</v>
      </c>
      <c r="F1346" s="261"/>
      <c r="G1346" s="156" t="s">
        <v>30</v>
      </c>
      <c r="H1346" s="157">
        <v>1</v>
      </c>
      <c r="I1346" s="158">
        <v>5</v>
      </c>
      <c r="J1346" s="158">
        <v>5</v>
      </c>
    </row>
    <row r="1347" spans="1:10" x14ac:dyDescent="0.35">
      <c r="A1347" s="169" t="s">
        <v>412</v>
      </c>
      <c r="B1347" s="155" t="s">
        <v>499</v>
      </c>
      <c r="C1347" s="169" t="s">
        <v>12</v>
      </c>
      <c r="D1347" s="169" t="s">
        <v>500</v>
      </c>
      <c r="E1347" s="261" t="s">
        <v>491</v>
      </c>
      <c r="F1347" s="261"/>
      <c r="G1347" s="156" t="s">
        <v>409</v>
      </c>
      <c r="H1347" s="157">
        <v>1</v>
      </c>
      <c r="I1347" s="158">
        <v>14.62</v>
      </c>
      <c r="J1347" s="158">
        <v>14.62</v>
      </c>
    </row>
    <row r="1348" spans="1:10" ht="37.5" x14ac:dyDescent="0.35">
      <c r="A1348" s="169" t="s">
        <v>412</v>
      </c>
      <c r="B1348" s="155" t="s">
        <v>2228</v>
      </c>
      <c r="C1348" s="169" t="s">
        <v>12</v>
      </c>
      <c r="D1348" s="169" t="s">
        <v>2229</v>
      </c>
      <c r="E1348" s="261" t="s">
        <v>415</v>
      </c>
      <c r="F1348" s="261"/>
      <c r="G1348" s="156" t="s">
        <v>16</v>
      </c>
      <c r="H1348" s="157">
        <v>1</v>
      </c>
      <c r="I1348" s="158">
        <v>70.63</v>
      </c>
      <c r="J1348" s="158">
        <v>70.63</v>
      </c>
    </row>
    <row r="1349" spans="1:10" x14ac:dyDescent="0.35">
      <c r="A1349" s="169" t="s">
        <v>412</v>
      </c>
      <c r="B1349" s="155" t="s">
        <v>492</v>
      </c>
      <c r="C1349" s="169" t="s">
        <v>12</v>
      </c>
      <c r="D1349" s="169" t="s">
        <v>493</v>
      </c>
      <c r="E1349" s="261" t="s">
        <v>491</v>
      </c>
      <c r="F1349" s="261"/>
      <c r="G1349" s="156" t="s">
        <v>409</v>
      </c>
      <c r="H1349" s="157">
        <v>1</v>
      </c>
      <c r="I1349" s="158">
        <v>10.59</v>
      </c>
      <c r="J1349" s="158">
        <v>10.59</v>
      </c>
    </row>
    <row r="1350" spans="1:10" ht="25" x14ac:dyDescent="0.35">
      <c r="A1350" s="168"/>
      <c r="B1350" s="168"/>
      <c r="C1350" s="168"/>
      <c r="D1350" s="168"/>
      <c r="E1350" s="168" t="s">
        <v>422</v>
      </c>
      <c r="F1350" s="159">
        <v>25.21</v>
      </c>
      <c r="G1350" s="168" t="s">
        <v>423</v>
      </c>
      <c r="H1350" s="159">
        <v>0</v>
      </c>
      <c r="I1350" s="168" t="s">
        <v>424</v>
      </c>
      <c r="J1350" s="159">
        <v>25.21</v>
      </c>
    </row>
    <row r="1351" spans="1:10" ht="25.5" thickBot="1" x14ac:dyDescent="0.4">
      <c r="A1351" s="168"/>
      <c r="B1351" s="168"/>
      <c r="C1351" s="168"/>
      <c r="D1351" s="168"/>
      <c r="E1351" s="168" t="s">
        <v>425</v>
      </c>
      <c r="F1351" s="159">
        <v>31.17</v>
      </c>
      <c r="G1351" s="168"/>
      <c r="H1351" s="271" t="s">
        <v>426</v>
      </c>
      <c r="I1351" s="271"/>
      <c r="J1351" s="159">
        <v>139.34</v>
      </c>
    </row>
    <row r="1352" spans="1:10" ht="14.5" customHeight="1" thickTop="1" x14ac:dyDescent="0.35">
      <c r="A1352" s="160"/>
      <c r="B1352" s="160"/>
      <c r="C1352" s="160"/>
      <c r="D1352" s="160"/>
      <c r="E1352" s="160"/>
      <c r="F1352" s="160"/>
      <c r="G1352" s="160"/>
      <c r="H1352" s="160"/>
      <c r="I1352" s="160"/>
      <c r="J1352" s="160"/>
    </row>
    <row r="1353" spans="1:10" x14ac:dyDescent="0.35">
      <c r="A1353" s="165" t="s">
        <v>1896</v>
      </c>
      <c r="B1353" s="173" t="s">
        <v>1</v>
      </c>
      <c r="C1353" s="165" t="s">
        <v>2</v>
      </c>
      <c r="D1353" s="165" t="s">
        <v>3</v>
      </c>
      <c r="E1353" s="270" t="s">
        <v>403</v>
      </c>
      <c r="F1353" s="270"/>
      <c r="G1353" s="174" t="s">
        <v>4</v>
      </c>
      <c r="H1353" s="173" t="s">
        <v>5</v>
      </c>
      <c r="I1353" s="173" t="s">
        <v>6</v>
      </c>
      <c r="J1353" s="173" t="s">
        <v>7</v>
      </c>
    </row>
    <row r="1354" spans="1:10" ht="25" x14ac:dyDescent="0.35">
      <c r="A1354" s="166" t="s">
        <v>404</v>
      </c>
      <c r="B1354" s="142" t="s">
        <v>1937</v>
      </c>
      <c r="C1354" s="166" t="s">
        <v>58</v>
      </c>
      <c r="D1354" s="166" t="s">
        <v>1938</v>
      </c>
      <c r="E1354" s="267" t="s">
        <v>2230</v>
      </c>
      <c r="F1354" s="267"/>
      <c r="G1354" s="143" t="s">
        <v>30</v>
      </c>
      <c r="H1354" s="150">
        <v>1</v>
      </c>
      <c r="I1354" s="144">
        <v>178.17</v>
      </c>
      <c r="J1354" s="144">
        <v>178.17</v>
      </c>
    </row>
    <row r="1355" spans="1:10" ht="37.5" x14ac:dyDescent="0.35">
      <c r="A1355" s="167" t="s">
        <v>406</v>
      </c>
      <c r="B1355" s="151" t="s">
        <v>487</v>
      </c>
      <c r="C1355" s="167" t="s">
        <v>58</v>
      </c>
      <c r="D1355" s="167" t="s">
        <v>488</v>
      </c>
      <c r="E1355" s="260" t="s">
        <v>485</v>
      </c>
      <c r="F1355" s="260"/>
      <c r="G1355" s="152" t="s">
        <v>486</v>
      </c>
      <c r="H1355" s="153">
        <v>1</v>
      </c>
      <c r="I1355" s="154">
        <v>3.75</v>
      </c>
      <c r="J1355" s="154">
        <v>3.75</v>
      </c>
    </row>
    <row r="1356" spans="1:10" ht="37.5" x14ac:dyDescent="0.35">
      <c r="A1356" s="167" t="s">
        <v>406</v>
      </c>
      <c r="B1356" s="151" t="s">
        <v>497</v>
      </c>
      <c r="C1356" s="167" t="s">
        <v>58</v>
      </c>
      <c r="D1356" s="167" t="s">
        <v>498</v>
      </c>
      <c r="E1356" s="260" t="s">
        <v>485</v>
      </c>
      <c r="F1356" s="260"/>
      <c r="G1356" s="152" t="s">
        <v>486</v>
      </c>
      <c r="H1356" s="153">
        <v>1</v>
      </c>
      <c r="I1356" s="154">
        <v>3.58</v>
      </c>
      <c r="J1356" s="154">
        <v>3.58</v>
      </c>
    </row>
    <row r="1357" spans="1:10" x14ac:dyDescent="0.35">
      <c r="A1357" s="169" t="s">
        <v>412</v>
      </c>
      <c r="B1357" s="155" t="s">
        <v>2231</v>
      </c>
      <c r="C1357" s="169" t="s">
        <v>58</v>
      </c>
      <c r="D1357" s="169" t="s">
        <v>2232</v>
      </c>
      <c r="E1357" s="261">
        <v>0</v>
      </c>
      <c r="F1357" s="261"/>
      <c r="G1357" s="156" t="s">
        <v>30</v>
      </c>
      <c r="H1357" s="157">
        <v>1</v>
      </c>
      <c r="I1357" s="158">
        <v>145.63</v>
      </c>
      <c r="J1357" s="158">
        <v>145.63</v>
      </c>
    </row>
    <row r="1358" spans="1:10" x14ac:dyDescent="0.35">
      <c r="A1358" s="169" t="s">
        <v>412</v>
      </c>
      <c r="B1358" s="155" t="s">
        <v>499</v>
      </c>
      <c r="C1358" s="169" t="s">
        <v>12</v>
      </c>
      <c r="D1358" s="169" t="s">
        <v>500</v>
      </c>
      <c r="E1358" s="261" t="s">
        <v>491</v>
      </c>
      <c r="F1358" s="261"/>
      <c r="G1358" s="156" t="s">
        <v>409</v>
      </c>
      <c r="H1358" s="157">
        <v>1</v>
      </c>
      <c r="I1358" s="158">
        <v>14.62</v>
      </c>
      <c r="J1358" s="158">
        <v>14.62</v>
      </c>
    </row>
    <row r="1359" spans="1:10" x14ac:dyDescent="0.35">
      <c r="A1359" s="169" t="s">
        <v>412</v>
      </c>
      <c r="B1359" s="155" t="s">
        <v>492</v>
      </c>
      <c r="C1359" s="169" t="s">
        <v>12</v>
      </c>
      <c r="D1359" s="169" t="s">
        <v>493</v>
      </c>
      <c r="E1359" s="261" t="s">
        <v>491</v>
      </c>
      <c r="F1359" s="261"/>
      <c r="G1359" s="156" t="s">
        <v>409</v>
      </c>
      <c r="H1359" s="157">
        <v>1</v>
      </c>
      <c r="I1359" s="158">
        <v>10.59</v>
      </c>
      <c r="J1359" s="158">
        <v>10.59</v>
      </c>
    </row>
    <row r="1360" spans="1:10" ht="25" x14ac:dyDescent="0.35">
      <c r="A1360" s="168"/>
      <c r="B1360" s="168"/>
      <c r="C1360" s="168"/>
      <c r="D1360" s="168"/>
      <c r="E1360" s="168" t="s">
        <v>422</v>
      </c>
      <c r="F1360" s="159">
        <v>25.21</v>
      </c>
      <c r="G1360" s="168" t="s">
        <v>423</v>
      </c>
      <c r="H1360" s="159">
        <v>0</v>
      </c>
      <c r="I1360" s="168" t="s">
        <v>424</v>
      </c>
      <c r="J1360" s="159">
        <v>25.21</v>
      </c>
    </row>
    <row r="1361" spans="1:10" ht="25.5" thickBot="1" x14ac:dyDescent="0.4">
      <c r="A1361" s="168"/>
      <c r="B1361" s="168"/>
      <c r="C1361" s="168"/>
      <c r="D1361" s="168"/>
      <c r="E1361" s="168" t="s">
        <v>425</v>
      </c>
      <c r="F1361" s="159">
        <v>51.34</v>
      </c>
      <c r="G1361" s="168"/>
      <c r="H1361" s="271" t="s">
        <v>426</v>
      </c>
      <c r="I1361" s="271"/>
      <c r="J1361" s="159">
        <v>229.51</v>
      </c>
    </row>
    <row r="1362" spans="1:10" ht="15" thickTop="1" x14ac:dyDescent="0.35">
      <c r="A1362" s="160"/>
      <c r="B1362" s="160"/>
      <c r="C1362" s="160"/>
      <c r="D1362" s="160"/>
      <c r="E1362" s="160"/>
      <c r="F1362" s="160"/>
      <c r="G1362" s="160"/>
      <c r="H1362" s="160"/>
      <c r="I1362" s="160"/>
      <c r="J1362" s="160"/>
    </row>
    <row r="1363" spans="1:10" x14ac:dyDescent="0.35">
      <c r="A1363" s="165" t="s">
        <v>1897</v>
      </c>
      <c r="B1363" s="173" t="s">
        <v>1</v>
      </c>
      <c r="C1363" s="165" t="s">
        <v>2</v>
      </c>
      <c r="D1363" s="165" t="s">
        <v>3</v>
      </c>
      <c r="E1363" s="270" t="s">
        <v>403</v>
      </c>
      <c r="F1363" s="270"/>
      <c r="G1363" s="174" t="s">
        <v>4</v>
      </c>
      <c r="H1363" s="173" t="s">
        <v>5</v>
      </c>
      <c r="I1363" s="173" t="s">
        <v>6</v>
      </c>
      <c r="J1363" s="173" t="s">
        <v>7</v>
      </c>
    </row>
    <row r="1364" spans="1:10" ht="25" x14ac:dyDescent="0.35">
      <c r="A1364" s="166" t="s">
        <v>404</v>
      </c>
      <c r="B1364" s="142" t="s">
        <v>1939</v>
      </c>
      <c r="C1364" s="166" t="s">
        <v>17</v>
      </c>
      <c r="D1364" s="166" t="s">
        <v>1940</v>
      </c>
      <c r="E1364" s="267" t="s">
        <v>405</v>
      </c>
      <c r="F1364" s="267"/>
      <c r="G1364" s="143" t="s">
        <v>16</v>
      </c>
      <c r="H1364" s="150">
        <v>1</v>
      </c>
      <c r="I1364" s="144">
        <v>382.39</v>
      </c>
      <c r="J1364" s="144">
        <v>382.39</v>
      </c>
    </row>
    <row r="1365" spans="1:10" ht="37.5" x14ac:dyDescent="0.35">
      <c r="A1365" s="167" t="s">
        <v>406</v>
      </c>
      <c r="B1365" s="151" t="s">
        <v>714</v>
      </c>
      <c r="C1365" s="167" t="s">
        <v>17</v>
      </c>
      <c r="D1365" s="167" t="s">
        <v>715</v>
      </c>
      <c r="E1365" s="260" t="s">
        <v>405</v>
      </c>
      <c r="F1365" s="260"/>
      <c r="G1365" s="152" t="s">
        <v>409</v>
      </c>
      <c r="H1365" s="153">
        <v>0.8</v>
      </c>
      <c r="I1365" s="154">
        <v>18.079999999999998</v>
      </c>
      <c r="J1365" s="154">
        <v>14.46</v>
      </c>
    </row>
    <row r="1366" spans="1:10" ht="37.5" x14ac:dyDescent="0.35">
      <c r="A1366" s="167" t="s">
        <v>406</v>
      </c>
      <c r="B1366" s="151" t="s">
        <v>494</v>
      </c>
      <c r="C1366" s="167" t="s">
        <v>17</v>
      </c>
      <c r="D1366" s="167" t="s">
        <v>495</v>
      </c>
      <c r="E1366" s="260" t="s">
        <v>405</v>
      </c>
      <c r="F1366" s="260"/>
      <c r="G1366" s="152" t="s">
        <v>409</v>
      </c>
      <c r="H1366" s="153">
        <v>0.8</v>
      </c>
      <c r="I1366" s="154">
        <v>22.54</v>
      </c>
      <c r="J1366" s="154">
        <v>18.03</v>
      </c>
    </row>
    <row r="1367" spans="1:10" x14ac:dyDescent="0.35">
      <c r="A1367" s="169" t="s">
        <v>412</v>
      </c>
      <c r="B1367" s="155" t="s">
        <v>2233</v>
      </c>
      <c r="C1367" s="169" t="s">
        <v>17</v>
      </c>
      <c r="D1367" s="169" t="s">
        <v>1940</v>
      </c>
      <c r="E1367" s="261" t="s">
        <v>415</v>
      </c>
      <c r="F1367" s="261"/>
      <c r="G1367" s="156" t="s">
        <v>16</v>
      </c>
      <c r="H1367" s="157">
        <v>1</v>
      </c>
      <c r="I1367" s="158">
        <v>349.9</v>
      </c>
      <c r="J1367" s="158">
        <v>349.9</v>
      </c>
    </row>
    <row r="1368" spans="1:10" ht="25" x14ac:dyDescent="0.35">
      <c r="A1368" s="168"/>
      <c r="B1368" s="168"/>
      <c r="C1368" s="168"/>
      <c r="D1368" s="168"/>
      <c r="E1368" s="168" t="s">
        <v>422</v>
      </c>
      <c r="F1368" s="159">
        <v>22.19</v>
      </c>
      <c r="G1368" s="168" t="s">
        <v>423</v>
      </c>
      <c r="H1368" s="159">
        <v>0</v>
      </c>
      <c r="I1368" s="168" t="s">
        <v>424</v>
      </c>
      <c r="J1368" s="159">
        <v>22.19</v>
      </c>
    </row>
    <row r="1369" spans="1:10" ht="25.5" thickBot="1" x14ac:dyDescent="0.4">
      <c r="A1369" s="168"/>
      <c r="B1369" s="168"/>
      <c r="C1369" s="168"/>
      <c r="D1369" s="168"/>
      <c r="E1369" s="168" t="s">
        <v>425</v>
      </c>
      <c r="F1369" s="159">
        <v>110.2</v>
      </c>
      <c r="G1369" s="168"/>
      <c r="H1369" s="271" t="s">
        <v>426</v>
      </c>
      <c r="I1369" s="271"/>
      <c r="J1369" s="159">
        <v>492.59</v>
      </c>
    </row>
    <row r="1370" spans="1:10" ht="15" thickTop="1" x14ac:dyDescent="0.35">
      <c r="A1370" s="160"/>
      <c r="B1370" s="160"/>
      <c r="C1370" s="160"/>
      <c r="D1370" s="160"/>
      <c r="E1370" s="160"/>
      <c r="F1370" s="160"/>
      <c r="G1370" s="160"/>
      <c r="H1370" s="160"/>
      <c r="I1370" s="160"/>
      <c r="J1370" s="160"/>
    </row>
    <row r="1371" spans="1:10" x14ac:dyDescent="0.35">
      <c r="A1371" s="165" t="s">
        <v>1898</v>
      </c>
      <c r="B1371" s="173" t="s">
        <v>1</v>
      </c>
      <c r="C1371" s="165" t="s">
        <v>2</v>
      </c>
      <c r="D1371" s="165" t="s">
        <v>3</v>
      </c>
      <c r="E1371" s="270" t="s">
        <v>403</v>
      </c>
      <c r="F1371" s="270"/>
      <c r="G1371" s="174" t="s">
        <v>4</v>
      </c>
      <c r="H1371" s="173" t="s">
        <v>5</v>
      </c>
      <c r="I1371" s="173" t="s">
        <v>6</v>
      </c>
      <c r="J1371" s="173" t="s">
        <v>7</v>
      </c>
    </row>
    <row r="1372" spans="1:10" ht="25" x14ac:dyDescent="0.35">
      <c r="A1372" s="166" t="s">
        <v>404</v>
      </c>
      <c r="B1372" s="142" t="s">
        <v>1941</v>
      </c>
      <c r="C1372" s="166" t="s">
        <v>12</v>
      </c>
      <c r="D1372" s="166" t="s">
        <v>1942</v>
      </c>
      <c r="E1372" s="267" t="s">
        <v>548</v>
      </c>
      <c r="F1372" s="267"/>
      <c r="G1372" s="143" t="s">
        <v>16</v>
      </c>
      <c r="H1372" s="150">
        <v>1</v>
      </c>
      <c r="I1372" s="144">
        <v>40.130000000000003</v>
      </c>
      <c r="J1372" s="144">
        <v>40.130000000000003</v>
      </c>
    </row>
    <row r="1373" spans="1:10" ht="37.5" x14ac:dyDescent="0.35">
      <c r="A1373" s="167" t="s">
        <v>406</v>
      </c>
      <c r="B1373" s="151" t="s">
        <v>596</v>
      </c>
      <c r="C1373" s="167" t="s">
        <v>12</v>
      </c>
      <c r="D1373" s="167" t="s">
        <v>597</v>
      </c>
      <c r="E1373" s="260" t="s">
        <v>477</v>
      </c>
      <c r="F1373" s="260"/>
      <c r="G1373" s="152" t="s">
        <v>409</v>
      </c>
      <c r="H1373" s="153">
        <v>1.6799999999999999E-2</v>
      </c>
      <c r="I1373" s="154">
        <v>17.75</v>
      </c>
      <c r="J1373" s="154">
        <v>0.28999999999999998</v>
      </c>
    </row>
    <row r="1374" spans="1:10" ht="37.5" x14ac:dyDescent="0.35">
      <c r="A1374" s="167" t="s">
        <v>406</v>
      </c>
      <c r="B1374" s="151" t="s">
        <v>478</v>
      </c>
      <c r="C1374" s="167" t="s">
        <v>12</v>
      </c>
      <c r="D1374" s="167" t="s">
        <v>479</v>
      </c>
      <c r="E1374" s="260" t="s">
        <v>477</v>
      </c>
      <c r="F1374" s="260"/>
      <c r="G1374" s="152" t="s">
        <v>409</v>
      </c>
      <c r="H1374" s="153">
        <v>1.6799999999999999E-2</v>
      </c>
      <c r="I1374" s="154">
        <v>21.52</v>
      </c>
      <c r="J1374" s="154">
        <v>0.36</v>
      </c>
    </row>
    <row r="1375" spans="1:10" ht="25" x14ac:dyDescent="0.35">
      <c r="A1375" s="169" t="s">
        <v>412</v>
      </c>
      <c r="B1375" s="155" t="s">
        <v>632</v>
      </c>
      <c r="C1375" s="169" t="s">
        <v>12</v>
      </c>
      <c r="D1375" s="169" t="s">
        <v>633</v>
      </c>
      <c r="E1375" s="261" t="s">
        <v>415</v>
      </c>
      <c r="F1375" s="261"/>
      <c r="G1375" s="156" t="s">
        <v>16</v>
      </c>
      <c r="H1375" s="157">
        <v>2.1000000000000001E-2</v>
      </c>
      <c r="I1375" s="158">
        <v>5.67</v>
      </c>
      <c r="J1375" s="158">
        <v>0.11</v>
      </c>
    </row>
    <row r="1376" spans="1:10" ht="25" x14ac:dyDescent="0.35">
      <c r="A1376" s="169" t="s">
        <v>412</v>
      </c>
      <c r="B1376" s="155" t="s">
        <v>2234</v>
      </c>
      <c r="C1376" s="169" t="s">
        <v>12</v>
      </c>
      <c r="D1376" s="169" t="s">
        <v>2235</v>
      </c>
      <c r="E1376" s="261" t="s">
        <v>415</v>
      </c>
      <c r="F1376" s="261"/>
      <c r="G1376" s="156" t="s">
        <v>16</v>
      </c>
      <c r="H1376" s="157">
        <v>1</v>
      </c>
      <c r="I1376" s="158">
        <v>39.369999999999997</v>
      </c>
      <c r="J1376" s="158">
        <v>39.369999999999997</v>
      </c>
    </row>
    <row r="1377" spans="1:10" ht="25" x14ac:dyDescent="0.35">
      <c r="A1377" s="168"/>
      <c r="B1377" s="168"/>
      <c r="C1377" s="168"/>
      <c r="D1377" s="168"/>
      <c r="E1377" s="168" t="s">
        <v>422</v>
      </c>
      <c r="F1377" s="159">
        <v>0.43</v>
      </c>
      <c r="G1377" s="168" t="s">
        <v>423</v>
      </c>
      <c r="H1377" s="159">
        <v>0</v>
      </c>
      <c r="I1377" s="168" t="s">
        <v>424</v>
      </c>
      <c r="J1377" s="159">
        <v>0.43</v>
      </c>
    </row>
    <row r="1378" spans="1:10" ht="25.5" thickBot="1" x14ac:dyDescent="0.4">
      <c r="A1378" s="168"/>
      <c r="B1378" s="168"/>
      <c r="C1378" s="168"/>
      <c r="D1378" s="168"/>
      <c r="E1378" s="168" t="s">
        <v>425</v>
      </c>
      <c r="F1378" s="159">
        <v>11.56</v>
      </c>
      <c r="G1378" s="168"/>
      <c r="H1378" s="271" t="s">
        <v>426</v>
      </c>
      <c r="I1378" s="271"/>
      <c r="J1378" s="159">
        <v>51.69</v>
      </c>
    </row>
    <row r="1379" spans="1:10" ht="15" thickTop="1" x14ac:dyDescent="0.35">
      <c r="A1379" s="160"/>
      <c r="B1379" s="160"/>
      <c r="C1379" s="160"/>
      <c r="D1379" s="160"/>
      <c r="E1379" s="160"/>
      <c r="F1379" s="160"/>
      <c r="G1379" s="160"/>
      <c r="H1379" s="160"/>
      <c r="I1379" s="160"/>
      <c r="J1379" s="160"/>
    </row>
    <row r="1380" spans="1:10" x14ac:dyDescent="0.35">
      <c r="A1380" s="165" t="s">
        <v>259</v>
      </c>
      <c r="B1380" s="173" t="s">
        <v>1</v>
      </c>
      <c r="C1380" s="165" t="s">
        <v>2</v>
      </c>
      <c r="D1380" s="165" t="s">
        <v>3</v>
      </c>
      <c r="E1380" s="270" t="s">
        <v>403</v>
      </c>
      <c r="F1380" s="270"/>
      <c r="G1380" s="174" t="s">
        <v>4</v>
      </c>
      <c r="H1380" s="173" t="s">
        <v>5</v>
      </c>
      <c r="I1380" s="173" t="s">
        <v>6</v>
      </c>
      <c r="J1380" s="173" t="s">
        <v>7</v>
      </c>
    </row>
    <row r="1381" spans="1:10" ht="25" x14ac:dyDescent="0.35">
      <c r="A1381" s="166" t="s">
        <v>404</v>
      </c>
      <c r="B1381" s="142" t="s">
        <v>396</v>
      </c>
      <c r="C1381" s="166" t="s">
        <v>17</v>
      </c>
      <c r="D1381" s="166" t="s">
        <v>262</v>
      </c>
      <c r="E1381" s="267" t="s">
        <v>405</v>
      </c>
      <c r="F1381" s="267"/>
      <c r="G1381" s="143" t="s">
        <v>16</v>
      </c>
      <c r="H1381" s="150">
        <v>1</v>
      </c>
      <c r="I1381" s="144">
        <v>50.11</v>
      </c>
      <c r="J1381" s="144">
        <v>50.11</v>
      </c>
    </row>
    <row r="1382" spans="1:10" ht="37.5" x14ac:dyDescent="0.35">
      <c r="A1382" s="167" t="s">
        <v>406</v>
      </c>
      <c r="B1382" s="151" t="s">
        <v>714</v>
      </c>
      <c r="C1382" s="167" t="s">
        <v>17</v>
      </c>
      <c r="D1382" s="167" t="s">
        <v>715</v>
      </c>
      <c r="E1382" s="260" t="s">
        <v>405</v>
      </c>
      <c r="F1382" s="260"/>
      <c r="G1382" s="152" t="s">
        <v>409</v>
      </c>
      <c r="H1382" s="153">
        <v>0.2</v>
      </c>
      <c r="I1382" s="154">
        <v>18.079999999999998</v>
      </c>
      <c r="J1382" s="154">
        <v>3.61</v>
      </c>
    </row>
    <row r="1383" spans="1:10" ht="37.5" x14ac:dyDescent="0.35">
      <c r="A1383" s="167" t="s">
        <v>406</v>
      </c>
      <c r="B1383" s="151" t="s">
        <v>494</v>
      </c>
      <c r="C1383" s="167" t="s">
        <v>17</v>
      </c>
      <c r="D1383" s="167" t="s">
        <v>495</v>
      </c>
      <c r="E1383" s="260" t="s">
        <v>405</v>
      </c>
      <c r="F1383" s="260"/>
      <c r="G1383" s="152" t="s">
        <v>409</v>
      </c>
      <c r="H1383" s="153">
        <v>0.2</v>
      </c>
      <c r="I1383" s="154">
        <v>22.54</v>
      </c>
      <c r="J1383" s="154">
        <v>4.5</v>
      </c>
    </row>
    <row r="1384" spans="1:10" x14ac:dyDescent="0.35">
      <c r="A1384" s="169" t="s">
        <v>412</v>
      </c>
      <c r="B1384" s="155" t="s">
        <v>839</v>
      </c>
      <c r="C1384" s="169" t="s">
        <v>17</v>
      </c>
      <c r="D1384" s="169" t="s">
        <v>262</v>
      </c>
      <c r="E1384" s="261" t="s">
        <v>415</v>
      </c>
      <c r="F1384" s="261"/>
      <c r="G1384" s="156" t="s">
        <v>16</v>
      </c>
      <c r="H1384" s="157">
        <v>1</v>
      </c>
      <c r="I1384" s="158">
        <v>42</v>
      </c>
      <c r="J1384" s="158">
        <v>42</v>
      </c>
    </row>
    <row r="1385" spans="1:10" ht="25" x14ac:dyDescent="0.35">
      <c r="A1385" s="168"/>
      <c r="B1385" s="168"/>
      <c r="C1385" s="168"/>
      <c r="D1385" s="168"/>
      <c r="E1385" s="168" t="s">
        <v>422</v>
      </c>
      <c r="F1385" s="159">
        <v>5.54</v>
      </c>
      <c r="G1385" s="168" t="s">
        <v>423</v>
      </c>
      <c r="H1385" s="159">
        <v>0</v>
      </c>
      <c r="I1385" s="168" t="s">
        <v>424</v>
      </c>
      <c r="J1385" s="159">
        <v>5.54</v>
      </c>
    </row>
    <row r="1386" spans="1:10" ht="25.5" thickBot="1" x14ac:dyDescent="0.4">
      <c r="A1386" s="168"/>
      <c r="B1386" s="168"/>
      <c r="C1386" s="168"/>
      <c r="D1386" s="168"/>
      <c r="E1386" s="168" t="s">
        <v>425</v>
      </c>
      <c r="F1386" s="159">
        <v>14.44</v>
      </c>
      <c r="G1386" s="168"/>
      <c r="H1386" s="271" t="s">
        <v>426</v>
      </c>
      <c r="I1386" s="271"/>
      <c r="J1386" s="159">
        <v>64.55</v>
      </c>
    </row>
    <row r="1387" spans="1:10" ht="15" thickTop="1" x14ac:dyDescent="0.35">
      <c r="A1387" s="160"/>
      <c r="B1387" s="160"/>
      <c r="C1387" s="160"/>
      <c r="D1387" s="160"/>
      <c r="E1387" s="160"/>
      <c r="F1387" s="160"/>
      <c r="G1387" s="160"/>
      <c r="H1387" s="160"/>
      <c r="I1387" s="160"/>
      <c r="J1387" s="160"/>
    </row>
    <row r="1388" spans="1:10" x14ac:dyDescent="0.35">
      <c r="A1388" s="165" t="s">
        <v>1899</v>
      </c>
      <c r="B1388" s="173" t="s">
        <v>1</v>
      </c>
      <c r="C1388" s="165" t="s">
        <v>2</v>
      </c>
      <c r="D1388" s="165" t="s">
        <v>3</v>
      </c>
      <c r="E1388" s="270" t="s">
        <v>403</v>
      </c>
      <c r="F1388" s="270"/>
      <c r="G1388" s="174" t="s">
        <v>4</v>
      </c>
      <c r="H1388" s="173" t="s">
        <v>5</v>
      </c>
      <c r="I1388" s="173" t="s">
        <v>6</v>
      </c>
      <c r="J1388" s="173" t="s">
        <v>7</v>
      </c>
    </row>
    <row r="1389" spans="1:10" ht="25" x14ac:dyDescent="0.35">
      <c r="A1389" s="166" t="s">
        <v>404</v>
      </c>
      <c r="B1389" s="142" t="s">
        <v>397</v>
      </c>
      <c r="C1389" s="166" t="s">
        <v>17</v>
      </c>
      <c r="D1389" s="166" t="s">
        <v>263</v>
      </c>
      <c r="E1389" s="267" t="s">
        <v>405</v>
      </c>
      <c r="F1389" s="267"/>
      <c r="G1389" s="143" t="s">
        <v>16</v>
      </c>
      <c r="H1389" s="150">
        <v>1</v>
      </c>
      <c r="I1389" s="144">
        <v>238.1</v>
      </c>
      <c r="J1389" s="144">
        <v>238.1</v>
      </c>
    </row>
    <row r="1390" spans="1:10" ht="37.5" x14ac:dyDescent="0.35">
      <c r="A1390" s="167" t="s">
        <v>406</v>
      </c>
      <c r="B1390" s="151" t="s">
        <v>714</v>
      </c>
      <c r="C1390" s="167" t="s">
        <v>17</v>
      </c>
      <c r="D1390" s="167" t="s">
        <v>715</v>
      </c>
      <c r="E1390" s="260" t="s">
        <v>405</v>
      </c>
      <c r="F1390" s="260"/>
      <c r="G1390" s="152" t="s">
        <v>409</v>
      </c>
      <c r="H1390" s="153">
        <v>0.4</v>
      </c>
      <c r="I1390" s="154">
        <v>18.079999999999998</v>
      </c>
      <c r="J1390" s="154">
        <v>7.23</v>
      </c>
    </row>
    <row r="1391" spans="1:10" ht="37.5" x14ac:dyDescent="0.35">
      <c r="A1391" s="167" t="s">
        <v>406</v>
      </c>
      <c r="B1391" s="151" t="s">
        <v>494</v>
      </c>
      <c r="C1391" s="167" t="s">
        <v>17</v>
      </c>
      <c r="D1391" s="167" t="s">
        <v>495</v>
      </c>
      <c r="E1391" s="260" t="s">
        <v>405</v>
      </c>
      <c r="F1391" s="260"/>
      <c r="G1391" s="152" t="s">
        <v>409</v>
      </c>
      <c r="H1391" s="153">
        <v>0.4</v>
      </c>
      <c r="I1391" s="154">
        <v>22.54</v>
      </c>
      <c r="J1391" s="154">
        <v>9.01</v>
      </c>
    </row>
    <row r="1392" spans="1:10" x14ac:dyDescent="0.35">
      <c r="A1392" s="169" t="s">
        <v>412</v>
      </c>
      <c r="B1392" s="155" t="s">
        <v>1515</v>
      </c>
      <c r="C1392" s="169" t="s">
        <v>17</v>
      </c>
      <c r="D1392" s="169" t="s">
        <v>1516</v>
      </c>
      <c r="E1392" s="261" t="s">
        <v>415</v>
      </c>
      <c r="F1392" s="261"/>
      <c r="G1392" s="156" t="s">
        <v>16</v>
      </c>
      <c r="H1392" s="157">
        <v>2</v>
      </c>
      <c r="I1392" s="158">
        <v>0.93</v>
      </c>
      <c r="J1392" s="158">
        <v>1.86</v>
      </c>
    </row>
    <row r="1393" spans="1:10" x14ac:dyDescent="0.35">
      <c r="A1393" s="169" t="s">
        <v>412</v>
      </c>
      <c r="B1393" s="155" t="s">
        <v>840</v>
      </c>
      <c r="C1393" s="169" t="s">
        <v>17</v>
      </c>
      <c r="D1393" s="169" t="s">
        <v>841</v>
      </c>
      <c r="E1393" s="261" t="s">
        <v>415</v>
      </c>
      <c r="F1393" s="261"/>
      <c r="G1393" s="156" t="s">
        <v>16</v>
      </c>
      <c r="H1393" s="157">
        <v>1</v>
      </c>
      <c r="I1393" s="158">
        <v>220</v>
      </c>
      <c r="J1393" s="158">
        <v>220</v>
      </c>
    </row>
    <row r="1394" spans="1:10" ht="25" x14ac:dyDescent="0.35">
      <c r="A1394" s="168"/>
      <c r="B1394" s="168"/>
      <c r="C1394" s="168"/>
      <c r="D1394" s="168"/>
      <c r="E1394" s="168" t="s">
        <v>422</v>
      </c>
      <c r="F1394" s="159">
        <v>11.09</v>
      </c>
      <c r="G1394" s="168" t="s">
        <v>423</v>
      </c>
      <c r="H1394" s="159">
        <v>0</v>
      </c>
      <c r="I1394" s="168" t="s">
        <v>424</v>
      </c>
      <c r="J1394" s="159">
        <v>11.09</v>
      </c>
    </row>
    <row r="1395" spans="1:10" ht="25.5" thickBot="1" x14ac:dyDescent="0.4">
      <c r="A1395" s="168"/>
      <c r="B1395" s="168"/>
      <c r="C1395" s="168"/>
      <c r="D1395" s="168"/>
      <c r="E1395" s="168" t="s">
        <v>425</v>
      </c>
      <c r="F1395" s="159">
        <v>68.62</v>
      </c>
      <c r="G1395" s="168"/>
      <c r="H1395" s="271" t="s">
        <v>426</v>
      </c>
      <c r="I1395" s="271"/>
      <c r="J1395" s="159">
        <v>306.72000000000003</v>
      </c>
    </row>
    <row r="1396" spans="1:10" ht="15" thickTop="1" x14ac:dyDescent="0.35">
      <c r="A1396" s="160"/>
      <c r="B1396" s="160"/>
      <c r="C1396" s="160"/>
      <c r="D1396" s="160"/>
      <c r="E1396" s="160"/>
      <c r="F1396" s="160"/>
      <c r="G1396" s="160"/>
      <c r="H1396" s="160"/>
      <c r="I1396" s="160"/>
      <c r="J1396" s="160"/>
    </row>
    <row r="1397" spans="1:10" x14ac:dyDescent="0.35">
      <c r="A1397" s="165" t="s">
        <v>2040</v>
      </c>
      <c r="B1397" s="173" t="s">
        <v>1</v>
      </c>
      <c r="C1397" s="165" t="s">
        <v>2</v>
      </c>
      <c r="D1397" s="165" t="s">
        <v>3</v>
      </c>
      <c r="E1397" s="270" t="s">
        <v>403</v>
      </c>
      <c r="F1397" s="270"/>
      <c r="G1397" s="174" t="s">
        <v>4</v>
      </c>
      <c r="H1397" s="173" t="s">
        <v>5</v>
      </c>
      <c r="I1397" s="173" t="s">
        <v>6</v>
      </c>
      <c r="J1397" s="173" t="s">
        <v>7</v>
      </c>
    </row>
    <row r="1398" spans="1:10" ht="25" x14ac:dyDescent="0.35">
      <c r="A1398" s="166" t="s">
        <v>404</v>
      </c>
      <c r="B1398" s="142" t="s">
        <v>1901</v>
      </c>
      <c r="C1398" s="166" t="s">
        <v>17</v>
      </c>
      <c r="D1398" s="166" t="s">
        <v>1902</v>
      </c>
      <c r="E1398" s="267" t="s">
        <v>405</v>
      </c>
      <c r="F1398" s="267"/>
      <c r="G1398" s="143" t="s">
        <v>43</v>
      </c>
      <c r="H1398" s="150">
        <v>1</v>
      </c>
      <c r="I1398" s="144">
        <v>1496.1</v>
      </c>
      <c r="J1398" s="144">
        <v>1496.1</v>
      </c>
    </row>
    <row r="1399" spans="1:10" ht="37.5" x14ac:dyDescent="0.35">
      <c r="A1399" s="167" t="s">
        <v>406</v>
      </c>
      <c r="B1399" s="151" t="s">
        <v>857</v>
      </c>
      <c r="C1399" s="167" t="s">
        <v>17</v>
      </c>
      <c r="D1399" s="167" t="s">
        <v>858</v>
      </c>
      <c r="E1399" s="260" t="s">
        <v>405</v>
      </c>
      <c r="F1399" s="260"/>
      <c r="G1399" s="152" t="s">
        <v>36</v>
      </c>
      <c r="H1399" s="153">
        <v>0.24</v>
      </c>
      <c r="I1399" s="154">
        <v>71.84</v>
      </c>
      <c r="J1399" s="154">
        <v>17.239999999999998</v>
      </c>
    </row>
    <row r="1400" spans="1:10" ht="37.5" x14ac:dyDescent="0.35">
      <c r="A1400" s="167" t="s">
        <v>406</v>
      </c>
      <c r="B1400" s="151" t="s">
        <v>2236</v>
      </c>
      <c r="C1400" s="167" t="s">
        <v>17</v>
      </c>
      <c r="D1400" s="167" t="s">
        <v>2237</v>
      </c>
      <c r="E1400" s="260" t="s">
        <v>405</v>
      </c>
      <c r="F1400" s="260"/>
      <c r="G1400" s="152" t="s">
        <v>31</v>
      </c>
      <c r="H1400" s="153">
        <v>2</v>
      </c>
      <c r="I1400" s="154">
        <v>64.92</v>
      </c>
      <c r="J1400" s="154">
        <v>129.84</v>
      </c>
    </row>
    <row r="1401" spans="1:10" ht="37.5" x14ac:dyDescent="0.35">
      <c r="A1401" s="167" t="s">
        <v>406</v>
      </c>
      <c r="B1401" s="151" t="s">
        <v>2238</v>
      </c>
      <c r="C1401" s="167" t="s">
        <v>17</v>
      </c>
      <c r="D1401" s="167" t="s">
        <v>2239</v>
      </c>
      <c r="E1401" s="260" t="s">
        <v>405</v>
      </c>
      <c r="F1401" s="260"/>
      <c r="G1401" s="152" t="s">
        <v>31</v>
      </c>
      <c r="H1401" s="153">
        <v>4</v>
      </c>
      <c r="I1401" s="154">
        <v>37.090000000000003</v>
      </c>
      <c r="J1401" s="154">
        <v>148.36000000000001</v>
      </c>
    </row>
    <row r="1402" spans="1:10" ht="37.5" x14ac:dyDescent="0.35">
      <c r="A1402" s="167" t="s">
        <v>406</v>
      </c>
      <c r="B1402" s="151" t="s">
        <v>2240</v>
      </c>
      <c r="C1402" s="167" t="s">
        <v>17</v>
      </c>
      <c r="D1402" s="167" t="s">
        <v>2241</v>
      </c>
      <c r="E1402" s="260" t="s">
        <v>405</v>
      </c>
      <c r="F1402" s="260"/>
      <c r="G1402" s="152" t="s">
        <v>31</v>
      </c>
      <c r="H1402" s="153">
        <v>2</v>
      </c>
      <c r="I1402" s="154">
        <v>75.430000000000007</v>
      </c>
      <c r="J1402" s="154">
        <v>150.86000000000001</v>
      </c>
    </row>
    <row r="1403" spans="1:10" ht="37.5" x14ac:dyDescent="0.35">
      <c r="A1403" s="167" t="s">
        <v>406</v>
      </c>
      <c r="B1403" s="151" t="s">
        <v>859</v>
      </c>
      <c r="C1403" s="167" t="s">
        <v>17</v>
      </c>
      <c r="D1403" s="167" t="s">
        <v>860</v>
      </c>
      <c r="E1403" s="260" t="s">
        <v>405</v>
      </c>
      <c r="F1403" s="260"/>
      <c r="G1403" s="152" t="s">
        <v>36</v>
      </c>
      <c r="H1403" s="153">
        <v>0.24</v>
      </c>
      <c r="I1403" s="154">
        <v>735.7</v>
      </c>
      <c r="J1403" s="154">
        <v>176.56</v>
      </c>
    </row>
    <row r="1404" spans="1:10" ht="37.5" x14ac:dyDescent="0.35">
      <c r="A1404" s="167" t="s">
        <v>406</v>
      </c>
      <c r="B1404" s="151" t="s">
        <v>165</v>
      </c>
      <c r="C1404" s="167" t="s">
        <v>17</v>
      </c>
      <c r="D1404" s="167" t="s">
        <v>166</v>
      </c>
      <c r="E1404" s="260" t="s">
        <v>405</v>
      </c>
      <c r="F1404" s="260"/>
      <c r="G1404" s="152" t="s">
        <v>36</v>
      </c>
      <c r="H1404" s="153">
        <v>0.42</v>
      </c>
      <c r="I1404" s="154">
        <v>133.13999999999999</v>
      </c>
      <c r="J1404" s="154">
        <v>55.91</v>
      </c>
    </row>
    <row r="1405" spans="1:10" ht="37.5" x14ac:dyDescent="0.35">
      <c r="A1405" s="167" t="s">
        <v>406</v>
      </c>
      <c r="B1405" s="151" t="s">
        <v>2242</v>
      </c>
      <c r="C1405" s="167" t="s">
        <v>17</v>
      </c>
      <c r="D1405" s="167" t="s">
        <v>2243</v>
      </c>
      <c r="E1405" s="260" t="s">
        <v>405</v>
      </c>
      <c r="F1405" s="260"/>
      <c r="G1405" s="152" t="s">
        <v>31</v>
      </c>
      <c r="H1405" s="153">
        <v>3</v>
      </c>
      <c r="I1405" s="154">
        <v>58.21</v>
      </c>
      <c r="J1405" s="154">
        <v>174.63</v>
      </c>
    </row>
    <row r="1406" spans="1:10" ht="37.5" x14ac:dyDescent="0.35">
      <c r="A1406" s="167" t="s">
        <v>406</v>
      </c>
      <c r="B1406" s="151" t="s">
        <v>2244</v>
      </c>
      <c r="C1406" s="167" t="s">
        <v>17</v>
      </c>
      <c r="D1406" s="167" t="s">
        <v>2245</v>
      </c>
      <c r="E1406" s="260" t="s">
        <v>405</v>
      </c>
      <c r="F1406" s="260"/>
      <c r="G1406" s="152" t="s">
        <v>31</v>
      </c>
      <c r="H1406" s="153">
        <v>3</v>
      </c>
      <c r="I1406" s="154">
        <v>97.86</v>
      </c>
      <c r="J1406" s="154">
        <v>293.58</v>
      </c>
    </row>
    <row r="1407" spans="1:10" ht="37.5" x14ac:dyDescent="0.35">
      <c r="A1407" s="167" t="s">
        <v>406</v>
      </c>
      <c r="B1407" s="151" t="s">
        <v>2246</v>
      </c>
      <c r="C1407" s="167" t="s">
        <v>17</v>
      </c>
      <c r="D1407" s="167" t="s">
        <v>2247</v>
      </c>
      <c r="E1407" s="260" t="s">
        <v>405</v>
      </c>
      <c r="F1407" s="260"/>
      <c r="G1407" s="152" t="s">
        <v>36</v>
      </c>
      <c r="H1407" s="153">
        <v>4.9000000000000002E-2</v>
      </c>
      <c r="I1407" s="154">
        <v>1274.18</v>
      </c>
      <c r="J1407" s="154">
        <v>62.43</v>
      </c>
    </row>
    <row r="1408" spans="1:10" x14ac:dyDescent="0.35">
      <c r="A1408" s="169" t="s">
        <v>412</v>
      </c>
      <c r="B1408" s="155" t="s">
        <v>2248</v>
      </c>
      <c r="C1408" s="169" t="s">
        <v>17</v>
      </c>
      <c r="D1408" s="169" t="s">
        <v>2249</v>
      </c>
      <c r="E1408" s="261" t="s">
        <v>415</v>
      </c>
      <c r="F1408" s="261"/>
      <c r="G1408" s="156" t="s">
        <v>16</v>
      </c>
      <c r="H1408" s="157">
        <v>1.61</v>
      </c>
      <c r="I1408" s="158">
        <v>106.58</v>
      </c>
      <c r="J1408" s="158">
        <v>171.59</v>
      </c>
    </row>
    <row r="1409" spans="1:10" x14ac:dyDescent="0.35">
      <c r="A1409" s="169" t="s">
        <v>412</v>
      </c>
      <c r="B1409" s="155" t="s">
        <v>2250</v>
      </c>
      <c r="C1409" s="169" t="s">
        <v>17</v>
      </c>
      <c r="D1409" s="169" t="s">
        <v>2251</v>
      </c>
      <c r="E1409" s="261" t="s">
        <v>415</v>
      </c>
      <c r="F1409" s="261"/>
      <c r="G1409" s="156" t="s">
        <v>16</v>
      </c>
      <c r="H1409" s="157">
        <v>0.9</v>
      </c>
      <c r="I1409" s="158">
        <v>127.89</v>
      </c>
      <c r="J1409" s="158">
        <v>115.1</v>
      </c>
    </row>
    <row r="1410" spans="1:10" ht="25" x14ac:dyDescent="0.35">
      <c r="A1410" s="168"/>
      <c r="B1410" s="168"/>
      <c r="C1410" s="168"/>
      <c r="D1410" s="168"/>
      <c r="E1410" s="168" t="s">
        <v>422</v>
      </c>
      <c r="F1410" s="159">
        <v>404.56</v>
      </c>
      <c r="G1410" s="168" t="s">
        <v>423</v>
      </c>
      <c r="H1410" s="159">
        <v>0</v>
      </c>
      <c r="I1410" s="168" t="s">
        <v>424</v>
      </c>
      <c r="J1410" s="159">
        <v>404.56</v>
      </c>
    </row>
    <row r="1411" spans="1:10" ht="25" x14ac:dyDescent="0.35">
      <c r="A1411" s="168"/>
      <c r="B1411" s="168"/>
      <c r="C1411" s="168"/>
      <c r="D1411" s="168"/>
      <c r="E1411" s="168" t="s">
        <v>425</v>
      </c>
      <c r="F1411" s="159">
        <v>431.17</v>
      </c>
      <c r="G1411" s="168"/>
      <c r="H1411" s="271" t="s">
        <v>426</v>
      </c>
      <c r="I1411" s="271"/>
      <c r="J1411" s="159">
        <v>1927.27</v>
      </c>
    </row>
    <row r="1412" spans="1:10" s="172" customFormat="1" x14ac:dyDescent="0.35">
      <c r="A1412" s="168"/>
      <c r="B1412" s="168"/>
      <c r="C1412" s="168"/>
      <c r="D1412" s="168"/>
      <c r="E1412" s="168"/>
      <c r="F1412" s="159"/>
      <c r="G1412" s="168"/>
      <c r="H1412" s="168"/>
      <c r="I1412" s="168"/>
      <c r="J1412" s="159"/>
    </row>
    <row r="1413" spans="1:10" x14ac:dyDescent="0.35">
      <c r="A1413" s="183"/>
      <c r="B1413" s="184"/>
      <c r="C1413" s="183"/>
      <c r="D1413" s="183"/>
      <c r="E1413" s="185"/>
      <c r="F1413" s="185"/>
      <c r="G1413" s="186"/>
      <c r="H1413" s="187"/>
      <c r="I1413" s="188"/>
      <c r="J1413" s="188"/>
    </row>
    <row r="1414" spans="1:10" x14ac:dyDescent="0.35">
      <c r="A1414" s="223" t="s">
        <v>294</v>
      </c>
      <c r="B1414" s="223"/>
      <c r="C1414" s="223"/>
      <c r="D1414" s="223"/>
      <c r="E1414" s="223"/>
      <c r="F1414" s="223"/>
      <c r="G1414" s="223"/>
      <c r="H1414" s="223"/>
      <c r="I1414" s="223"/>
      <c r="J1414" s="223"/>
    </row>
    <row r="1415" spans="1:10" x14ac:dyDescent="0.35">
      <c r="A1415" s="223"/>
      <c r="B1415" s="223"/>
      <c r="C1415" s="223"/>
      <c r="D1415" s="223"/>
      <c r="E1415" s="223"/>
      <c r="F1415" s="223"/>
      <c r="G1415" s="223"/>
      <c r="H1415" s="223"/>
      <c r="I1415" s="223"/>
      <c r="J1415" s="223"/>
    </row>
    <row r="1416" spans="1:10" x14ac:dyDescent="0.35">
      <c r="A1416" s="223"/>
      <c r="B1416" s="223"/>
      <c r="C1416" s="223"/>
      <c r="D1416" s="223"/>
      <c r="E1416" s="223"/>
      <c r="F1416" s="223"/>
      <c r="G1416" s="223"/>
      <c r="H1416" s="223"/>
      <c r="I1416" s="223"/>
      <c r="J1416" s="223"/>
    </row>
    <row r="1417" spans="1:10" x14ac:dyDescent="0.35">
      <c r="A1417" s="190"/>
      <c r="B1417" s="190"/>
      <c r="C1417" s="190"/>
      <c r="D1417" s="190"/>
      <c r="E1417" s="190"/>
      <c r="F1417" s="194"/>
      <c r="G1417" s="190"/>
      <c r="H1417" s="194"/>
      <c r="I1417" s="190"/>
      <c r="J1417" s="194"/>
    </row>
    <row r="1418" spans="1:10" x14ac:dyDescent="0.35">
      <c r="A1418" s="190"/>
      <c r="B1418" s="190"/>
      <c r="C1418" s="190"/>
      <c r="D1418" s="190"/>
      <c r="E1418" s="190"/>
      <c r="F1418" s="194"/>
      <c r="G1418" s="190"/>
      <c r="H1418" s="191"/>
      <c r="I1418" s="191"/>
      <c r="J1418" s="194"/>
    </row>
    <row r="1419" spans="1:10" x14ac:dyDescent="0.35">
      <c r="A1419" s="195"/>
      <c r="B1419" s="195"/>
      <c r="C1419" s="195"/>
      <c r="D1419" s="195"/>
      <c r="E1419" s="195"/>
      <c r="F1419" s="195"/>
      <c r="G1419" s="195"/>
      <c r="H1419" s="196"/>
      <c r="I1419" s="195"/>
      <c r="J1419" s="197"/>
    </row>
    <row r="1420" spans="1:10" x14ac:dyDescent="0.35">
      <c r="A1420" s="183"/>
      <c r="B1420" s="183"/>
      <c r="C1420" s="183"/>
      <c r="D1420" s="183"/>
      <c r="E1420" s="183"/>
      <c r="F1420" s="183"/>
      <c r="G1420" s="183"/>
      <c r="H1420" s="183"/>
      <c r="I1420" s="183"/>
      <c r="J1420" s="183"/>
    </row>
    <row r="1421" spans="1:10" x14ac:dyDescent="0.35">
      <c r="A1421" s="175"/>
      <c r="B1421" s="175"/>
      <c r="C1421" s="175"/>
      <c r="D1421" s="175"/>
      <c r="E1421" s="175"/>
      <c r="F1421" s="176"/>
      <c r="G1421" s="176"/>
      <c r="H1421" s="177"/>
      <c r="I1421" s="175"/>
      <c r="J1421" s="178"/>
    </row>
    <row r="1422" spans="1:10" x14ac:dyDescent="0.35">
      <c r="A1422" s="179"/>
      <c r="B1422" s="180"/>
      <c r="C1422" s="179"/>
      <c r="D1422" s="179"/>
      <c r="E1422" s="181"/>
      <c r="F1422" s="181"/>
      <c r="G1422" s="182"/>
      <c r="H1422" s="180"/>
      <c r="I1422" s="180"/>
      <c r="J1422" s="180"/>
    </row>
    <row r="1423" spans="1:10" x14ac:dyDescent="0.35">
      <c r="A1423" s="183"/>
      <c r="B1423" s="184"/>
      <c r="C1423" s="183"/>
      <c r="D1423" s="183"/>
      <c r="E1423" s="185"/>
      <c r="F1423" s="185"/>
      <c r="G1423" s="186"/>
      <c r="H1423" s="187"/>
      <c r="I1423" s="188"/>
      <c r="J1423" s="188"/>
    </row>
    <row r="1424" spans="1:10" x14ac:dyDescent="0.35">
      <c r="A1424" s="189"/>
      <c r="B1424" s="190"/>
      <c r="C1424" s="189"/>
      <c r="D1424" s="189"/>
      <c r="E1424" s="191"/>
      <c r="F1424" s="191"/>
      <c r="G1424" s="192"/>
      <c r="H1424" s="193"/>
      <c r="I1424" s="194"/>
      <c r="J1424" s="194"/>
    </row>
    <row r="1425" spans="1:10" x14ac:dyDescent="0.35">
      <c r="A1425" s="189"/>
      <c r="B1425" s="190"/>
      <c r="C1425" s="189"/>
      <c r="D1425" s="189"/>
      <c r="E1425" s="191"/>
      <c r="F1425" s="191"/>
      <c r="G1425" s="192"/>
      <c r="H1425" s="193"/>
      <c r="I1425" s="194"/>
      <c r="J1425" s="194"/>
    </row>
    <row r="1426" spans="1:10" x14ac:dyDescent="0.35">
      <c r="A1426" s="189"/>
      <c r="B1426" s="190"/>
      <c r="C1426" s="189"/>
      <c r="D1426" s="189"/>
      <c r="E1426" s="191"/>
      <c r="F1426" s="191"/>
      <c r="G1426" s="192"/>
      <c r="H1426" s="193"/>
      <c r="I1426" s="194"/>
      <c r="J1426" s="194"/>
    </row>
    <row r="1427" spans="1:10" x14ac:dyDescent="0.35">
      <c r="A1427" s="190"/>
      <c r="B1427" s="190"/>
      <c r="C1427" s="190"/>
      <c r="D1427" s="190"/>
      <c r="E1427" s="190"/>
      <c r="F1427" s="194"/>
      <c r="G1427" s="190"/>
      <c r="H1427" s="194"/>
      <c r="I1427" s="190"/>
      <c r="J1427" s="194"/>
    </row>
    <row r="1428" spans="1:10" x14ac:dyDescent="0.35">
      <c r="A1428" s="190"/>
      <c r="B1428" s="190"/>
      <c r="C1428" s="190"/>
      <c r="D1428" s="190"/>
      <c r="E1428" s="190"/>
      <c r="F1428" s="194"/>
      <c r="G1428" s="190"/>
      <c r="H1428" s="191"/>
      <c r="I1428" s="191"/>
      <c r="J1428" s="194"/>
    </row>
    <row r="1429" spans="1:10" x14ac:dyDescent="0.35">
      <c r="A1429" s="195"/>
      <c r="B1429" s="195"/>
      <c r="C1429" s="195"/>
      <c r="D1429" s="195"/>
      <c r="E1429" s="195"/>
      <c r="F1429" s="195"/>
      <c r="G1429" s="195"/>
      <c r="H1429" s="196"/>
      <c r="I1429" s="195"/>
      <c r="J1429" s="197"/>
    </row>
    <row r="1430" spans="1:10" x14ac:dyDescent="0.35">
      <c r="A1430" s="183"/>
      <c r="B1430" s="183"/>
      <c r="C1430" s="183"/>
      <c r="D1430" s="183"/>
      <c r="E1430" s="183"/>
      <c r="F1430" s="183"/>
      <c r="G1430" s="183"/>
      <c r="H1430" s="183"/>
      <c r="I1430" s="183"/>
      <c r="J1430" s="183"/>
    </row>
    <row r="1431" spans="1:10" x14ac:dyDescent="0.35">
      <c r="A1431" s="179"/>
      <c r="B1431" s="180"/>
      <c r="C1431" s="179"/>
      <c r="D1431" s="179"/>
      <c r="E1431" s="181"/>
      <c r="F1431" s="181"/>
      <c r="G1431" s="182"/>
      <c r="H1431" s="180"/>
      <c r="I1431" s="180"/>
      <c r="J1431" s="180"/>
    </row>
    <row r="1432" spans="1:10" x14ac:dyDescent="0.35">
      <c r="A1432" s="183"/>
      <c r="B1432" s="184"/>
      <c r="C1432" s="183"/>
      <c r="D1432" s="183"/>
      <c r="E1432" s="185"/>
      <c r="F1432" s="185"/>
      <c r="G1432" s="186"/>
      <c r="H1432" s="187"/>
      <c r="I1432" s="188"/>
      <c r="J1432" s="188"/>
    </row>
    <row r="1433" spans="1:10" x14ac:dyDescent="0.35">
      <c r="A1433" s="189"/>
      <c r="B1433" s="190"/>
      <c r="C1433" s="189"/>
      <c r="D1433" s="189"/>
      <c r="E1433" s="191"/>
      <c r="F1433" s="191"/>
      <c r="G1433" s="192"/>
      <c r="H1433" s="193"/>
      <c r="I1433" s="194"/>
      <c r="J1433" s="194"/>
    </row>
    <row r="1434" spans="1:10" x14ac:dyDescent="0.35">
      <c r="A1434" s="189"/>
      <c r="B1434" s="190"/>
      <c r="C1434" s="189"/>
      <c r="D1434" s="189"/>
      <c r="E1434" s="191"/>
      <c r="F1434" s="191"/>
      <c r="G1434" s="192"/>
      <c r="H1434" s="193"/>
      <c r="I1434" s="194"/>
      <c r="J1434" s="194"/>
    </row>
    <row r="1435" spans="1:10" x14ac:dyDescent="0.35">
      <c r="A1435" s="189"/>
      <c r="B1435" s="190"/>
      <c r="C1435" s="189"/>
      <c r="D1435" s="189"/>
      <c r="E1435" s="191"/>
      <c r="F1435" s="191"/>
      <c r="G1435" s="192"/>
      <c r="H1435" s="193"/>
      <c r="I1435" s="194"/>
      <c r="J1435" s="194"/>
    </row>
    <row r="1436" spans="1:10" x14ac:dyDescent="0.35">
      <c r="A1436" s="189"/>
      <c r="B1436" s="190"/>
      <c r="C1436" s="189"/>
      <c r="D1436" s="189"/>
      <c r="E1436" s="191"/>
      <c r="F1436" s="191"/>
      <c r="G1436" s="192"/>
      <c r="H1436" s="193"/>
      <c r="I1436" s="194"/>
      <c r="J1436" s="194"/>
    </row>
    <row r="1437" spans="1:10" x14ac:dyDescent="0.35">
      <c r="A1437" s="190"/>
      <c r="B1437" s="190"/>
      <c r="C1437" s="190"/>
      <c r="D1437" s="190"/>
      <c r="E1437" s="190"/>
      <c r="F1437" s="194"/>
      <c r="G1437" s="190"/>
      <c r="H1437" s="194"/>
      <c r="I1437" s="190"/>
      <c r="J1437" s="194"/>
    </row>
    <row r="1438" spans="1:10" x14ac:dyDescent="0.35">
      <c r="A1438" s="190"/>
      <c r="B1438" s="190"/>
      <c r="C1438" s="190"/>
      <c r="D1438" s="190"/>
      <c r="E1438" s="190"/>
      <c r="F1438" s="194"/>
      <c r="G1438" s="190"/>
      <c r="H1438" s="191"/>
      <c r="I1438" s="191"/>
      <c r="J1438" s="194"/>
    </row>
    <row r="1439" spans="1:10" x14ac:dyDescent="0.35">
      <c r="A1439" s="195"/>
      <c r="B1439" s="195"/>
      <c r="C1439" s="195"/>
      <c r="D1439" s="195"/>
      <c r="E1439" s="195"/>
      <c r="F1439" s="195"/>
      <c r="G1439" s="195"/>
      <c r="H1439" s="196"/>
      <c r="I1439" s="195"/>
      <c r="J1439" s="197"/>
    </row>
    <row r="1440" spans="1:10" x14ac:dyDescent="0.35">
      <c r="A1440" s="183"/>
      <c r="B1440" s="183"/>
      <c r="C1440" s="183"/>
      <c r="D1440" s="183"/>
      <c r="E1440" s="183"/>
      <c r="F1440" s="183"/>
      <c r="G1440" s="183"/>
      <c r="H1440" s="183"/>
      <c r="I1440" s="183"/>
      <c r="J1440" s="183"/>
    </row>
    <row r="1441" spans="1:10" x14ac:dyDescent="0.35">
      <c r="A1441" s="175"/>
      <c r="B1441" s="175"/>
      <c r="C1441" s="175"/>
      <c r="D1441" s="175"/>
      <c r="E1441" s="175"/>
      <c r="F1441" s="176"/>
      <c r="G1441" s="176"/>
      <c r="H1441" s="177"/>
      <c r="I1441" s="175"/>
      <c r="J1441" s="178"/>
    </row>
    <row r="1442" spans="1:10" x14ac:dyDescent="0.35">
      <c r="A1442" s="179"/>
      <c r="B1442" s="180"/>
      <c r="C1442" s="179"/>
      <c r="D1442" s="179"/>
      <c r="E1442" s="181"/>
      <c r="F1442" s="181"/>
      <c r="G1442" s="182"/>
      <c r="H1442" s="180"/>
      <c r="I1442" s="180"/>
      <c r="J1442" s="180"/>
    </row>
    <row r="1443" spans="1:10" x14ac:dyDescent="0.35">
      <c r="A1443" s="183"/>
      <c r="B1443" s="184"/>
      <c r="C1443" s="183"/>
      <c r="D1443" s="183"/>
      <c r="E1443" s="185"/>
      <c r="F1443" s="185"/>
      <c r="G1443" s="186"/>
      <c r="H1443" s="187"/>
      <c r="I1443" s="188"/>
      <c r="J1443" s="188"/>
    </row>
    <row r="1444" spans="1:10" x14ac:dyDescent="0.35">
      <c r="A1444" s="189"/>
      <c r="B1444" s="190"/>
      <c r="C1444" s="189"/>
      <c r="D1444" s="189"/>
      <c r="E1444" s="191"/>
      <c r="F1444" s="191"/>
      <c r="G1444" s="192"/>
      <c r="H1444" s="193"/>
      <c r="I1444" s="194"/>
      <c r="J1444" s="194"/>
    </row>
    <row r="1445" spans="1:10" x14ac:dyDescent="0.35">
      <c r="A1445" s="189"/>
      <c r="B1445" s="190"/>
      <c r="C1445" s="189"/>
      <c r="D1445" s="189"/>
      <c r="E1445" s="191"/>
      <c r="F1445" s="191"/>
      <c r="G1445" s="192"/>
      <c r="H1445" s="193"/>
      <c r="I1445" s="194"/>
      <c r="J1445" s="194"/>
    </row>
    <row r="1446" spans="1:10" x14ac:dyDescent="0.35">
      <c r="A1446" s="189"/>
      <c r="B1446" s="190"/>
      <c r="C1446" s="189"/>
      <c r="D1446" s="189"/>
      <c r="E1446" s="191"/>
      <c r="F1446" s="191"/>
      <c r="G1446" s="192"/>
      <c r="H1446" s="193"/>
      <c r="I1446" s="194"/>
      <c r="J1446" s="194"/>
    </row>
    <row r="1447" spans="1:10" x14ac:dyDescent="0.35">
      <c r="A1447" s="189"/>
      <c r="B1447" s="190"/>
      <c r="C1447" s="189"/>
      <c r="D1447" s="189"/>
      <c r="E1447" s="191"/>
      <c r="F1447" s="191"/>
      <c r="G1447" s="192"/>
      <c r="H1447" s="193"/>
      <c r="I1447" s="194"/>
      <c r="J1447" s="194"/>
    </row>
    <row r="1448" spans="1:10" x14ac:dyDescent="0.35">
      <c r="A1448" s="189"/>
      <c r="B1448" s="190"/>
      <c r="C1448" s="189"/>
      <c r="D1448" s="189"/>
      <c r="E1448" s="191"/>
      <c r="F1448" s="191"/>
      <c r="G1448" s="192"/>
      <c r="H1448" s="193"/>
      <c r="I1448" s="194"/>
      <c r="J1448" s="194"/>
    </row>
    <row r="1449" spans="1:10" x14ac:dyDescent="0.35">
      <c r="A1449" s="189"/>
      <c r="B1449" s="190"/>
      <c r="C1449" s="189"/>
      <c r="D1449" s="189"/>
      <c r="E1449" s="191"/>
      <c r="F1449" s="191"/>
      <c r="G1449" s="192"/>
      <c r="H1449" s="193"/>
      <c r="I1449" s="194"/>
      <c r="J1449" s="194"/>
    </row>
    <row r="1450" spans="1:10" x14ac:dyDescent="0.35">
      <c r="A1450" s="190"/>
      <c r="B1450" s="190"/>
      <c r="C1450" s="190"/>
      <c r="D1450" s="190"/>
      <c r="E1450" s="190"/>
      <c r="F1450" s="194"/>
      <c r="G1450" s="190"/>
      <c r="H1450" s="194"/>
      <c r="I1450" s="190"/>
      <c r="J1450" s="194"/>
    </row>
    <row r="1451" spans="1:10" x14ac:dyDescent="0.35">
      <c r="A1451" s="190"/>
      <c r="B1451" s="190"/>
      <c r="C1451" s="190"/>
      <c r="D1451" s="190"/>
      <c r="E1451" s="190"/>
      <c r="F1451" s="194"/>
      <c r="G1451" s="190"/>
      <c r="H1451" s="191"/>
      <c r="I1451" s="191"/>
      <c r="J1451" s="194"/>
    </row>
    <row r="1452" spans="1:10" x14ac:dyDescent="0.35">
      <c r="A1452" s="195"/>
      <c r="B1452" s="195"/>
      <c r="C1452" s="195"/>
      <c r="D1452" s="195"/>
      <c r="E1452" s="195"/>
      <c r="F1452" s="195"/>
      <c r="G1452" s="195"/>
      <c r="H1452" s="196"/>
      <c r="I1452" s="195"/>
      <c r="J1452" s="197"/>
    </row>
    <row r="1453" spans="1:10" x14ac:dyDescent="0.35">
      <c r="A1453" s="183"/>
      <c r="B1453" s="183"/>
      <c r="C1453" s="183"/>
      <c r="D1453" s="183"/>
      <c r="E1453" s="183"/>
      <c r="F1453" s="183"/>
      <c r="G1453" s="183"/>
      <c r="H1453" s="183"/>
      <c r="I1453" s="183"/>
      <c r="J1453" s="183"/>
    </row>
    <row r="1454" spans="1:10" x14ac:dyDescent="0.35">
      <c r="A1454" s="179"/>
      <c r="B1454" s="180"/>
      <c r="C1454" s="179"/>
      <c r="D1454" s="179"/>
      <c r="E1454" s="181"/>
      <c r="F1454" s="181"/>
      <c r="G1454" s="182"/>
      <c r="H1454" s="180"/>
      <c r="I1454" s="180"/>
      <c r="J1454" s="180"/>
    </row>
    <row r="1455" spans="1:10" x14ac:dyDescent="0.35">
      <c r="A1455" s="183"/>
      <c r="B1455" s="184"/>
      <c r="C1455" s="183"/>
      <c r="D1455" s="183"/>
      <c r="E1455" s="185"/>
      <c r="F1455" s="185"/>
      <c r="G1455" s="186"/>
      <c r="H1455" s="187"/>
      <c r="I1455" s="188"/>
      <c r="J1455" s="188"/>
    </row>
    <row r="1456" spans="1:10" x14ac:dyDescent="0.35">
      <c r="A1456" s="189"/>
      <c r="B1456" s="190"/>
      <c r="C1456" s="189"/>
      <c r="D1456" s="189"/>
      <c r="E1456" s="191"/>
      <c r="F1456" s="191"/>
      <c r="G1456" s="192"/>
      <c r="H1456" s="193"/>
      <c r="I1456" s="194"/>
      <c r="J1456" s="194"/>
    </row>
    <row r="1457" spans="1:10" x14ac:dyDescent="0.35">
      <c r="A1457" s="189"/>
      <c r="B1457" s="190"/>
      <c r="C1457" s="189"/>
      <c r="D1457" s="189"/>
      <c r="E1457" s="191"/>
      <c r="F1457" s="191"/>
      <c r="G1457" s="192"/>
      <c r="H1457" s="193"/>
      <c r="I1457" s="194"/>
      <c r="J1457" s="194"/>
    </row>
    <row r="1458" spans="1:10" x14ac:dyDescent="0.35">
      <c r="A1458" s="189"/>
      <c r="B1458" s="190"/>
      <c r="C1458" s="189"/>
      <c r="D1458" s="189"/>
      <c r="E1458" s="191"/>
      <c r="F1458" s="191"/>
      <c r="G1458" s="192"/>
      <c r="H1458" s="193"/>
      <c r="I1458" s="194"/>
      <c r="J1458" s="194"/>
    </row>
    <row r="1459" spans="1:10" x14ac:dyDescent="0.35">
      <c r="A1459" s="189"/>
      <c r="B1459" s="190"/>
      <c r="C1459" s="189"/>
      <c r="D1459" s="189"/>
      <c r="E1459" s="191"/>
      <c r="F1459" s="191"/>
      <c r="G1459" s="192"/>
      <c r="H1459" s="193"/>
      <c r="I1459" s="194"/>
      <c r="J1459" s="194"/>
    </row>
    <row r="1460" spans="1:10" x14ac:dyDescent="0.35">
      <c r="A1460" s="189"/>
      <c r="B1460" s="190"/>
      <c r="C1460" s="189"/>
      <c r="D1460" s="189"/>
      <c r="E1460" s="191"/>
      <c r="F1460" s="191"/>
      <c r="G1460" s="192"/>
      <c r="H1460" s="193"/>
      <c r="I1460" s="194"/>
      <c r="J1460" s="194"/>
    </row>
    <row r="1461" spans="1:10" x14ac:dyDescent="0.35">
      <c r="A1461" s="189"/>
      <c r="B1461" s="190"/>
      <c r="C1461" s="189"/>
      <c r="D1461" s="189"/>
      <c r="E1461" s="191"/>
      <c r="F1461" s="191"/>
      <c r="G1461" s="192"/>
      <c r="H1461" s="193"/>
      <c r="I1461" s="194"/>
      <c r="J1461" s="194"/>
    </row>
    <row r="1462" spans="1:10" x14ac:dyDescent="0.35">
      <c r="A1462" s="189"/>
      <c r="B1462" s="190"/>
      <c r="C1462" s="189"/>
      <c r="D1462" s="189"/>
      <c r="E1462" s="191"/>
      <c r="F1462" s="191"/>
      <c r="G1462" s="192"/>
      <c r="H1462" s="193"/>
      <c r="I1462" s="194"/>
      <c r="J1462" s="194"/>
    </row>
    <row r="1463" spans="1:10" x14ac:dyDescent="0.35">
      <c r="A1463" s="189"/>
      <c r="B1463" s="190"/>
      <c r="C1463" s="189"/>
      <c r="D1463" s="189"/>
      <c r="E1463" s="191"/>
      <c r="F1463" s="191"/>
      <c r="G1463" s="192"/>
      <c r="H1463" s="193"/>
      <c r="I1463" s="194"/>
      <c r="J1463" s="194"/>
    </row>
    <row r="1464" spans="1:10" x14ac:dyDescent="0.35">
      <c r="A1464" s="190"/>
      <c r="B1464" s="190"/>
      <c r="C1464" s="190"/>
      <c r="D1464" s="190"/>
      <c r="E1464" s="190"/>
      <c r="F1464" s="194"/>
      <c r="G1464" s="190"/>
      <c r="H1464" s="194"/>
      <c r="I1464" s="190"/>
      <c r="J1464" s="194"/>
    </row>
    <row r="1465" spans="1:10" x14ac:dyDescent="0.35">
      <c r="A1465" s="190"/>
      <c r="B1465" s="190"/>
      <c r="C1465" s="190"/>
      <c r="D1465" s="190"/>
      <c r="E1465" s="190"/>
      <c r="F1465" s="194"/>
      <c r="G1465" s="190"/>
      <c r="H1465" s="191"/>
      <c r="I1465" s="191"/>
      <c r="J1465" s="194"/>
    </row>
    <row r="1466" spans="1:10" x14ac:dyDescent="0.35">
      <c r="A1466" s="195"/>
      <c r="B1466" s="195"/>
      <c r="C1466" s="195"/>
      <c r="D1466" s="195"/>
      <c r="E1466" s="195"/>
      <c r="F1466" s="195"/>
      <c r="G1466" s="195"/>
      <c r="H1466" s="196"/>
      <c r="I1466" s="195"/>
      <c r="J1466" s="197"/>
    </row>
    <row r="1467" spans="1:10" x14ac:dyDescent="0.35">
      <c r="A1467" s="183"/>
      <c r="B1467" s="183"/>
      <c r="C1467" s="183"/>
      <c r="D1467" s="183"/>
      <c r="E1467" s="183"/>
      <c r="F1467" s="183"/>
      <c r="G1467" s="183"/>
      <c r="H1467" s="183"/>
      <c r="I1467" s="183"/>
      <c r="J1467" s="183"/>
    </row>
    <row r="1468" spans="1:10" x14ac:dyDescent="0.35">
      <c r="A1468" s="179"/>
      <c r="B1468" s="180"/>
      <c r="C1468" s="179"/>
      <c r="D1468" s="179"/>
      <c r="E1468" s="181"/>
      <c r="F1468" s="181"/>
      <c r="G1468" s="182"/>
      <c r="H1468" s="180"/>
      <c r="I1468" s="180"/>
      <c r="J1468" s="180"/>
    </row>
    <row r="1469" spans="1:10" x14ac:dyDescent="0.35">
      <c r="A1469" s="183"/>
      <c r="B1469" s="184"/>
      <c r="C1469" s="183"/>
      <c r="D1469" s="183"/>
      <c r="E1469" s="185"/>
      <c r="F1469" s="185"/>
      <c r="G1469" s="186"/>
      <c r="H1469" s="187"/>
      <c r="I1469" s="188"/>
      <c r="J1469" s="188"/>
    </row>
    <row r="1470" spans="1:10" x14ac:dyDescent="0.35">
      <c r="A1470" s="189"/>
      <c r="B1470" s="190"/>
      <c r="C1470" s="189"/>
      <c r="D1470" s="189"/>
      <c r="E1470" s="191"/>
      <c r="F1470" s="191"/>
      <c r="G1470" s="192"/>
      <c r="H1470" s="193"/>
      <c r="I1470" s="194"/>
      <c r="J1470" s="194"/>
    </row>
    <row r="1471" spans="1:10" x14ac:dyDescent="0.35">
      <c r="A1471" s="189"/>
      <c r="B1471" s="190"/>
      <c r="C1471" s="189"/>
      <c r="D1471" s="189"/>
      <c r="E1471" s="191"/>
      <c r="F1471" s="191"/>
      <c r="G1471" s="192"/>
      <c r="H1471" s="193"/>
      <c r="I1471" s="194"/>
      <c r="J1471" s="194"/>
    </row>
    <row r="1472" spans="1:10" x14ac:dyDescent="0.35">
      <c r="A1472" s="189"/>
      <c r="B1472" s="190"/>
      <c r="C1472" s="189"/>
      <c r="D1472" s="189"/>
      <c r="E1472" s="191"/>
      <c r="F1472" s="191"/>
      <c r="G1472" s="192"/>
      <c r="H1472" s="193"/>
      <c r="I1472" s="194"/>
      <c r="J1472" s="194"/>
    </row>
    <row r="1473" spans="1:10" x14ac:dyDescent="0.35">
      <c r="A1473" s="189"/>
      <c r="B1473" s="190"/>
      <c r="C1473" s="189"/>
      <c r="D1473" s="189"/>
      <c r="E1473" s="191"/>
      <c r="F1473" s="191"/>
      <c r="G1473" s="192"/>
      <c r="H1473" s="193"/>
      <c r="I1473" s="194"/>
      <c r="J1473" s="194"/>
    </row>
    <row r="1474" spans="1:10" x14ac:dyDescent="0.35">
      <c r="A1474" s="189"/>
      <c r="B1474" s="190"/>
      <c r="C1474" s="189"/>
      <c r="D1474" s="189"/>
      <c r="E1474" s="191"/>
      <c r="F1474" s="191"/>
      <c r="G1474" s="192"/>
      <c r="H1474" s="193"/>
      <c r="I1474" s="194"/>
      <c r="J1474" s="194"/>
    </row>
    <row r="1475" spans="1:10" x14ac:dyDescent="0.35">
      <c r="A1475" s="189"/>
      <c r="B1475" s="190"/>
      <c r="C1475" s="189"/>
      <c r="D1475" s="189"/>
      <c r="E1475" s="191"/>
      <c r="F1475" s="191"/>
      <c r="G1475" s="192"/>
      <c r="H1475" s="193"/>
      <c r="I1475" s="194"/>
      <c r="J1475" s="194"/>
    </row>
    <row r="1476" spans="1:10" x14ac:dyDescent="0.35">
      <c r="A1476" s="189"/>
      <c r="B1476" s="190"/>
      <c r="C1476" s="189"/>
      <c r="D1476" s="189"/>
      <c r="E1476" s="191"/>
      <c r="F1476" s="191"/>
      <c r="G1476" s="192"/>
      <c r="H1476" s="193"/>
      <c r="I1476" s="194"/>
      <c r="J1476" s="194"/>
    </row>
    <row r="1477" spans="1:10" x14ac:dyDescent="0.35">
      <c r="A1477" s="190"/>
      <c r="B1477" s="190"/>
      <c r="C1477" s="190"/>
      <c r="D1477" s="190"/>
      <c r="E1477" s="190"/>
      <c r="F1477" s="194"/>
      <c r="G1477" s="190"/>
      <c r="H1477" s="194"/>
      <c r="I1477" s="190"/>
      <c r="J1477" s="194"/>
    </row>
    <row r="1478" spans="1:10" x14ac:dyDescent="0.35">
      <c r="A1478" s="190"/>
      <c r="B1478" s="190"/>
      <c r="C1478" s="190"/>
      <c r="D1478" s="190"/>
      <c r="E1478" s="190"/>
      <c r="F1478" s="194"/>
      <c r="G1478" s="190"/>
      <c r="H1478" s="191"/>
      <c r="I1478" s="191"/>
      <c r="J1478" s="194"/>
    </row>
    <row r="1479" spans="1:10" x14ac:dyDescent="0.35">
      <c r="A1479" s="195"/>
      <c r="B1479" s="195"/>
      <c r="C1479" s="195"/>
      <c r="D1479" s="195"/>
      <c r="E1479" s="195"/>
      <c r="F1479" s="195"/>
      <c r="G1479" s="195"/>
      <c r="H1479" s="196"/>
      <c r="I1479" s="195"/>
      <c r="J1479" s="197"/>
    </row>
    <row r="1480" spans="1:10" x14ac:dyDescent="0.35">
      <c r="A1480" s="183"/>
      <c r="B1480" s="183"/>
      <c r="C1480" s="183"/>
      <c r="D1480" s="183"/>
      <c r="E1480" s="183"/>
      <c r="F1480" s="183"/>
      <c r="G1480" s="183"/>
      <c r="H1480" s="183"/>
      <c r="I1480" s="183"/>
      <c r="J1480" s="183"/>
    </row>
    <row r="1481" spans="1:10" x14ac:dyDescent="0.35">
      <c r="A1481" s="179"/>
      <c r="B1481" s="180"/>
      <c r="C1481" s="179"/>
      <c r="D1481" s="179"/>
      <c r="E1481" s="181"/>
      <c r="F1481" s="181"/>
      <c r="G1481" s="182"/>
      <c r="H1481" s="180"/>
      <c r="I1481" s="180"/>
      <c r="J1481" s="180"/>
    </row>
    <row r="1482" spans="1:10" x14ac:dyDescent="0.35">
      <c r="A1482" s="183"/>
      <c r="B1482" s="184"/>
      <c r="C1482" s="183"/>
      <c r="D1482" s="183"/>
      <c r="E1482" s="185"/>
      <c r="F1482" s="185"/>
      <c r="G1482" s="186"/>
      <c r="H1482" s="187"/>
      <c r="I1482" s="188"/>
      <c r="J1482" s="188"/>
    </row>
    <row r="1483" spans="1:10" x14ac:dyDescent="0.35">
      <c r="A1483" s="189"/>
      <c r="B1483" s="190"/>
      <c r="C1483" s="189"/>
      <c r="D1483" s="189"/>
      <c r="E1483" s="191"/>
      <c r="F1483" s="191"/>
      <c r="G1483" s="192"/>
      <c r="H1483" s="193"/>
      <c r="I1483" s="194"/>
      <c r="J1483" s="194"/>
    </row>
    <row r="1484" spans="1:10" x14ac:dyDescent="0.35">
      <c r="A1484" s="189"/>
      <c r="B1484" s="190"/>
      <c r="C1484" s="189"/>
      <c r="D1484" s="189"/>
      <c r="E1484" s="191"/>
      <c r="F1484" s="191"/>
      <c r="G1484" s="192"/>
      <c r="H1484" s="193"/>
      <c r="I1484" s="194"/>
      <c r="J1484" s="194"/>
    </row>
    <row r="1485" spans="1:10" x14ac:dyDescent="0.35">
      <c r="A1485" s="189"/>
      <c r="B1485" s="190"/>
      <c r="C1485" s="189"/>
      <c r="D1485" s="189"/>
      <c r="E1485" s="191"/>
      <c r="F1485" s="191"/>
      <c r="G1485" s="192"/>
      <c r="H1485" s="193"/>
      <c r="I1485" s="194"/>
      <c r="J1485" s="194"/>
    </row>
    <row r="1486" spans="1:10" x14ac:dyDescent="0.35">
      <c r="A1486" s="189"/>
      <c r="B1486" s="190"/>
      <c r="C1486" s="189"/>
      <c r="D1486" s="189"/>
      <c r="E1486" s="191"/>
      <c r="F1486" s="191"/>
      <c r="G1486" s="192"/>
      <c r="H1486" s="193"/>
      <c r="I1486" s="194"/>
      <c r="J1486" s="194"/>
    </row>
    <row r="1487" spans="1:10" x14ac:dyDescent="0.35">
      <c r="A1487" s="190"/>
      <c r="B1487" s="190"/>
      <c r="C1487" s="190"/>
      <c r="D1487" s="190"/>
      <c r="E1487" s="190"/>
      <c r="F1487" s="194"/>
      <c r="G1487" s="190"/>
      <c r="H1487" s="194"/>
      <c r="I1487" s="190"/>
      <c r="J1487" s="194"/>
    </row>
    <row r="1488" spans="1:10" x14ac:dyDescent="0.35">
      <c r="A1488" s="190"/>
      <c r="B1488" s="190"/>
      <c r="C1488" s="190"/>
      <c r="D1488" s="190"/>
      <c r="E1488" s="190"/>
      <c r="F1488" s="194"/>
      <c r="G1488" s="190"/>
      <c r="H1488" s="191"/>
      <c r="I1488" s="191"/>
      <c r="J1488" s="194"/>
    </row>
    <row r="1489" spans="1:10" x14ac:dyDescent="0.35">
      <c r="A1489" s="195"/>
      <c r="B1489" s="195"/>
      <c r="C1489" s="195"/>
      <c r="D1489" s="195"/>
      <c r="E1489" s="195"/>
      <c r="F1489" s="195"/>
      <c r="G1489" s="195"/>
      <c r="H1489" s="196"/>
      <c r="I1489" s="195"/>
      <c r="J1489" s="197"/>
    </row>
    <row r="1490" spans="1:10" x14ac:dyDescent="0.35">
      <c r="A1490" s="183"/>
      <c r="B1490" s="183"/>
      <c r="C1490" s="183"/>
      <c r="D1490" s="183"/>
      <c r="E1490" s="183"/>
      <c r="F1490" s="183"/>
      <c r="G1490" s="183"/>
      <c r="H1490" s="183"/>
      <c r="I1490" s="183"/>
      <c r="J1490" s="183"/>
    </row>
    <row r="1491" spans="1:10" x14ac:dyDescent="0.35">
      <c r="A1491" s="179"/>
      <c r="B1491" s="180"/>
      <c r="C1491" s="179"/>
      <c r="D1491" s="179"/>
      <c r="E1491" s="181"/>
      <c r="F1491" s="181"/>
      <c r="G1491" s="182"/>
      <c r="H1491" s="180"/>
      <c r="I1491" s="180"/>
      <c r="J1491" s="180"/>
    </row>
    <row r="1492" spans="1:10" x14ac:dyDescent="0.35">
      <c r="A1492" s="183"/>
      <c r="B1492" s="184"/>
      <c r="C1492" s="183"/>
      <c r="D1492" s="183"/>
      <c r="E1492" s="185"/>
      <c r="F1492" s="185"/>
      <c r="G1492" s="186"/>
      <c r="H1492" s="187"/>
      <c r="I1492" s="188"/>
      <c r="J1492" s="188"/>
    </row>
    <row r="1493" spans="1:10" x14ac:dyDescent="0.35">
      <c r="A1493" s="189"/>
      <c r="B1493" s="190"/>
      <c r="C1493" s="189"/>
      <c r="D1493" s="189"/>
      <c r="E1493" s="191"/>
      <c r="F1493" s="191"/>
      <c r="G1493" s="192"/>
      <c r="H1493" s="193"/>
      <c r="I1493" s="194"/>
      <c r="J1493" s="194"/>
    </row>
    <row r="1494" spans="1:10" x14ac:dyDescent="0.35">
      <c r="A1494" s="189"/>
      <c r="B1494" s="190"/>
      <c r="C1494" s="189"/>
      <c r="D1494" s="189"/>
      <c r="E1494" s="191"/>
      <c r="F1494" s="191"/>
      <c r="G1494" s="192"/>
      <c r="H1494" s="193"/>
      <c r="I1494" s="194"/>
      <c r="J1494" s="194"/>
    </row>
    <row r="1495" spans="1:10" x14ac:dyDescent="0.35">
      <c r="A1495" s="189"/>
      <c r="B1495" s="190"/>
      <c r="C1495" s="189"/>
      <c r="D1495" s="189"/>
      <c r="E1495" s="191"/>
      <c r="F1495" s="191"/>
      <c r="G1495" s="192"/>
      <c r="H1495" s="193"/>
      <c r="I1495" s="194"/>
      <c r="J1495" s="194"/>
    </row>
    <row r="1496" spans="1:10" x14ac:dyDescent="0.35">
      <c r="A1496" s="190"/>
      <c r="B1496" s="190"/>
      <c r="C1496" s="190"/>
      <c r="D1496" s="190"/>
      <c r="E1496" s="190"/>
      <c r="F1496" s="194"/>
      <c r="G1496" s="190"/>
      <c r="H1496" s="194"/>
      <c r="I1496" s="190"/>
      <c r="J1496" s="194"/>
    </row>
    <row r="1497" spans="1:10" x14ac:dyDescent="0.35">
      <c r="A1497" s="190"/>
      <c r="B1497" s="190"/>
      <c r="C1497" s="190"/>
      <c r="D1497" s="190"/>
      <c r="E1497" s="190"/>
      <c r="F1497" s="194"/>
      <c r="G1497" s="190"/>
      <c r="H1497" s="191"/>
      <c r="I1497" s="191"/>
      <c r="J1497" s="194"/>
    </row>
    <row r="1498" spans="1:10" x14ac:dyDescent="0.35">
      <c r="A1498" s="195"/>
      <c r="B1498" s="195"/>
      <c r="C1498" s="195"/>
      <c r="D1498" s="195"/>
      <c r="E1498" s="195"/>
      <c r="F1498" s="195"/>
      <c r="G1498" s="195"/>
      <c r="H1498" s="196"/>
      <c r="I1498" s="195"/>
      <c r="J1498" s="197"/>
    </row>
    <row r="1499" spans="1:10" x14ac:dyDescent="0.35">
      <c r="A1499" s="183"/>
      <c r="B1499" s="183"/>
      <c r="C1499" s="183"/>
      <c r="D1499" s="183"/>
      <c r="E1499" s="183"/>
      <c r="F1499" s="183"/>
      <c r="G1499" s="183"/>
      <c r="H1499" s="183"/>
      <c r="I1499" s="183"/>
      <c r="J1499" s="183"/>
    </row>
    <row r="1500" spans="1:10" x14ac:dyDescent="0.35">
      <c r="A1500" s="175"/>
      <c r="B1500" s="175"/>
      <c r="C1500" s="175"/>
      <c r="D1500" s="175"/>
      <c r="E1500" s="175"/>
      <c r="F1500" s="176"/>
      <c r="G1500" s="176"/>
      <c r="H1500" s="177"/>
      <c r="I1500" s="175"/>
      <c r="J1500" s="178"/>
    </row>
    <row r="1501" spans="1:10" x14ac:dyDescent="0.35">
      <c r="A1501" s="179"/>
      <c r="B1501" s="180"/>
      <c r="C1501" s="179"/>
      <c r="D1501" s="179"/>
      <c r="E1501" s="181"/>
      <c r="F1501" s="181"/>
      <c r="G1501" s="182"/>
      <c r="H1501" s="180"/>
      <c r="I1501" s="180"/>
      <c r="J1501" s="180"/>
    </row>
    <row r="1502" spans="1:10" x14ac:dyDescent="0.35">
      <c r="A1502" s="183"/>
      <c r="B1502" s="184"/>
      <c r="C1502" s="183"/>
      <c r="D1502" s="183"/>
      <c r="E1502" s="185"/>
      <c r="F1502" s="185"/>
      <c r="G1502" s="186"/>
      <c r="H1502" s="187"/>
      <c r="I1502" s="188"/>
      <c r="J1502" s="188"/>
    </row>
    <row r="1503" spans="1:10" x14ac:dyDescent="0.35">
      <c r="A1503" s="189"/>
      <c r="B1503" s="190"/>
      <c r="C1503" s="189"/>
      <c r="D1503" s="189"/>
      <c r="E1503" s="191"/>
      <c r="F1503" s="191"/>
      <c r="G1503" s="192"/>
      <c r="H1503" s="193"/>
      <c r="I1503" s="194"/>
      <c r="J1503" s="194"/>
    </row>
    <row r="1504" spans="1:10" x14ac:dyDescent="0.35">
      <c r="A1504" s="189"/>
      <c r="B1504" s="190"/>
      <c r="C1504" s="189"/>
      <c r="D1504" s="189"/>
      <c r="E1504" s="191"/>
      <c r="F1504" s="191"/>
      <c r="G1504" s="192"/>
      <c r="H1504" s="193"/>
      <c r="I1504" s="194"/>
      <c r="J1504" s="194"/>
    </row>
    <row r="1505" spans="1:10" x14ac:dyDescent="0.35">
      <c r="A1505" s="189"/>
      <c r="B1505" s="190"/>
      <c r="C1505" s="189"/>
      <c r="D1505" s="189"/>
      <c r="E1505" s="191"/>
      <c r="F1505" s="191"/>
      <c r="G1505" s="192"/>
      <c r="H1505" s="193"/>
      <c r="I1505" s="194"/>
      <c r="J1505" s="194"/>
    </row>
    <row r="1506" spans="1:10" x14ac:dyDescent="0.35">
      <c r="A1506" s="189"/>
      <c r="B1506" s="190"/>
      <c r="C1506" s="189"/>
      <c r="D1506" s="189"/>
      <c r="E1506" s="191"/>
      <c r="F1506" s="191"/>
      <c r="G1506" s="192"/>
      <c r="H1506" s="193"/>
      <c r="I1506" s="194"/>
      <c r="J1506" s="194"/>
    </row>
    <row r="1507" spans="1:10" x14ac:dyDescent="0.35">
      <c r="A1507" s="189"/>
      <c r="B1507" s="190"/>
      <c r="C1507" s="189"/>
      <c r="D1507" s="189"/>
      <c r="E1507" s="191"/>
      <c r="F1507" s="191"/>
      <c r="G1507" s="192"/>
      <c r="H1507" s="193"/>
      <c r="I1507" s="194"/>
      <c r="J1507" s="194"/>
    </row>
    <row r="1508" spans="1:10" x14ac:dyDescent="0.35">
      <c r="A1508" s="189"/>
      <c r="B1508" s="190"/>
      <c r="C1508" s="189"/>
      <c r="D1508" s="189"/>
      <c r="E1508" s="191"/>
      <c r="F1508" s="191"/>
      <c r="G1508" s="192"/>
      <c r="H1508" s="193"/>
      <c r="I1508" s="194"/>
      <c r="J1508" s="194"/>
    </row>
    <row r="1509" spans="1:10" x14ac:dyDescent="0.35">
      <c r="A1509" s="189"/>
      <c r="B1509" s="190"/>
      <c r="C1509" s="189"/>
      <c r="D1509" s="189"/>
      <c r="E1509" s="191"/>
      <c r="F1509" s="191"/>
      <c r="G1509" s="192"/>
      <c r="H1509" s="193"/>
      <c r="I1509" s="194"/>
      <c r="J1509" s="194"/>
    </row>
    <row r="1510" spans="1:10" x14ac:dyDescent="0.35">
      <c r="A1510" s="189"/>
      <c r="B1510" s="190"/>
      <c r="C1510" s="189"/>
      <c r="D1510" s="189"/>
      <c r="E1510" s="191"/>
      <c r="F1510" s="191"/>
      <c r="G1510" s="192"/>
      <c r="H1510" s="193"/>
      <c r="I1510" s="194"/>
      <c r="J1510" s="194"/>
    </row>
    <row r="1511" spans="1:10" x14ac:dyDescent="0.35">
      <c r="A1511" s="189"/>
      <c r="B1511" s="190"/>
      <c r="C1511" s="189"/>
      <c r="D1511" s="189"/>
      <c r="E1511" s="191"/>
      <c r="F1511" s="191"/>
      <c r="G1511" s="192"/>
      <c r="H1511" s="193"/>
      <c r="I1511" s="194"/>
      <c r="J1511" s="194"/>
    </row>
    <row r="1512" spans="1:10" x14ac:dyDescent="0.35">
      <c r="A1512" s="190"/>
      <c r="B1512" s="190"/>
      <c r="C1512" s="190"/>
      <c r="D1512" s="190"/>
      <c r="E1512" s="190"/>
      <c r="F1512" s="194"/>
      <c r="G1512" s="190"/>
      <c r="H1512" s="194"/>
      <c r="I1512" s="190"/>
      <c r="J1512" s="194"/>
    </row>
    <row r="1513" spans="1:10" x14ac:dyDescent="0.35">
      <c r="A1513" s="190"/>
      <c r="B1513" s="190"/>
      <c r="C1513" s="190"/>
      <c r="D1513" s="190"/>
      <c r="E1513" s="190"/>
      <c r="F1513" s="194"/>
      <c r="G1513" s="190"/>
      <c r="H1513" s="191"/>
      <c r="I1513" s="191"/>
      <c r="J1513" s="194"/>
    </row>
    <row r="1514" spans="1:10" x14ac:dyDescent="0.35">
      <c r="A1514" s="195"/>
      <c r="B1514" s="195"/>
      <c r="C1514" s="195"/>
      <c r="D1514" s="195"/>
      <c r="E1514" s="195"/>
      <c r="F1514" s="195"/>
      <c r="G1514" s="195"/>
      <c r="H1514" s="196"/>
      <c r="I1514" s="195"/>
      <c r="J1514" s="197"/>
    </row>
    <row r="1515" spans="1:10" x14ac:dyDescent="0.35">
      <c r="A1515" s="183"/>
      <c r="B1515" s="183"/>
      <c r="C1515" s="183"/>
      <c r="D1515" s="183"/>
      <c r="E1515" s="183"/>
      <c r="F1515" s="183"/>
      <c r="G1515" s="183"/>
      <c r="H1515" s="183"/>
      <c r="I1515" s="183"/>
      <c r="J1515" s="183"/>
    </row>
    <row r="1516" spans="1:10" x14ac:dyDescent="0.35">
      <c r="A1516" s="179"/>
      <c r="B1516" s="180"/>
      <c r="C1516" s="179"/>
      <c r="D1516" s="179"/>
      <c r="E1516" s="181"/>
      <c r="F1516" s="181"/>
      <c r="G1516" s="182"/>
      <c r="H1516" s="180"/>
      <c r="I1516" s="180"/>
      <c r="J1516" s="180"/>
    </row>
    <row r="1517" spans="1:10" x14ac:dyDescent="0.35">
      <c r="A1517" s="183"/>
      <c r="B1517" s="184"/>
      <c r="C1517" s="183"/>
      <c r="D1517" s="183"/>
      <c r="E1517" s="185"/>
      <c r="F1517" s="185"/>
      <c r="G1517" s="186"/>
      <c r="H1517" s="187"/>
      <c r="I1517" s="188"/>
      <c r="J1517" s="188"/>
    </row>
    <row r="1518" spans="1:10" x14ac:dyDescent="0.35">
      <c r="A1518" s="189"/>
      <c r="B1518" s="190"/>
      <c r="C1518" s="189"/>
      <c r="D1518" s="189"/>
      <c r="E1518" s="191"/>
      <c r="F1518" s="191"/>
      <c r="G1518" s="192"/>
      <c r="H1518" s="193"/>
      <c r="I1518" s="194"/>
      <c r="J1518" s="194"/>
    </row>
    <row r="1519" spans="1:10" x14ac:dyDescent="0.35">
      <c r="A1519" s="189"/>
      <c r="B1519" s="190"/>
      <c r="C1519" s="189"/>
      <c r="D1519" s="189"/>
      <c r="E1519" s="191"/>
      <c r="F1519" s="191"/>
      <c r="G1519" s="192"/>
      <c r="H1519" s="193"/>
      <c r="I1519" s="194"/>
      <c r="J1519" s="194"/>
    </row>
    <row r="1520" spans="1:10" x14ac:dyDescent="0.35">
      <c r="A1520" s="189"/>
      <c r="B1520" s="190"/>
      <c r="C1520" s="189"/>
      <c r="D1520" s="189"/>
      <c r="E1520" s="191"/>
      <c r="F1520" s="191"/>
      <c r="G1520" s="192"/>
      <c r="H1520" s="193"/>
      <c r="I1520" s="194"/>
      <c r="J1520" s="194"/>
    </row>
    <row r="1521" spans="1:10" x14ac:dyDescent="0.35">
      <c r="A1521" s="189"/>
      <c r="B1521" s="190"/>
      <c r="C1521" s="189"/>
      <c r="D1521" s="189"/>
      <c r="E1521" s="191"/>
      <c r="F1521" s="191"/>
      <c r="G1521" s="192"/>
      <c r="H1521" s="193"/>
      <c r="I1521" s="194"/>
      <c r="J1521" s="194"/>
    </row>
    <row r="1522" spans="1:10" x14ac:dyDescent="0.35">
      <c r="A1522" s="190"/>
      <c r="B1522" s="190"/>
      <c r="C1522" s="190"/>
      <c r="D1522" s="190"/>
      <c r="E1522" s="190"/>
      <c r="F1522" s="194"/>
      <c r="G1522" s="190"/>
      <c r="H1522" s="194"/>
      <c r="I1522" s="190"/>
      <c r="J1522" s="194"/>
    </row>
    <row r="1523" spans="1:10" x14ac:dyDescent="0.35">
      <c r="A1523" s="190"/>
      <c r="B1523" s="190"/>
      <c r="C1523" s="190"/>
      <c r="D1523" s="190"/>
      <c r="E1523" s="190"/>
      <c r="F1523" s="194"/>
      <c r="G1523" s="190"/>
      <c r="H1523" s="191"/>
      <c r="I1523" s="191"/>
      <c r="J1523" s="194"/>
    </row>
    <row r="1524" spans="1:10" x14ac:dyDescent="0.35">
      <c r="A1524" s="195"/>
      <c r="B1524" s="195"/>
      <c r="C1524" s="195"/>
      <c r="D1524" s="195"/>
      <c r="E1524" s="195"/>
      <c r="F1524" s="195"/>
      <c r="G1524" s="195"/>
      <c r="H1524" s="196"/>
      <c r="I1524" s="195"/>
      <c r="J1524" s="197"/>
    </row>
    <row r="1525" spans="1:10" x14ac:dyDescent="0.35">
      <c r="A1525" s="183"/>
      <c r="B1525" s="183"/>
      <c r="C1525" s="183"/>
      <c r="D1525" s="183"/>
      <c r="E1525" s="183"/>
      <c r="F1525" s="183"/>
      <c r="G1525" s="183"/>
      <c r="H1525" s="183"/>
      <c r="I1525" s="183"/>
      <c r="J1525" s="183"/>
    </row>
    <row r="1526" spans="1:10" x14ac:dyDescent="0.35">
      <c r="A1526" s="175"/>
      <c r="B1526" s="175"/>
      <c r="C1526" s="175"/>
      <c r="D1526" s="175"/>
      <c r="E1526" s="175"/>
      <c r="F1526" s="176"/>
      <c r="G1526" s="176"/>
      <c r="H1526" s="177"/>
      <c r="I1526" s="175"/>
      <c r="J1526" s="178"/>
    </row>
    <row r="1527" spans="1:10" x14ac:dyDescent="0.35">
      <c r="A1527" s="179"/>
      <c r="B1527" s="180"/>
      <c r="C1527" s="179"/>
      <c r="D1527" s="179"/>
      <c r="E1527" s="181"/>
      <c r="F1527" s="181"/>
      <c r="G1527" s="182"/>
      <c r="H1527" s="180"/>
      <c r="I1527" s="180"/>
      <c r="J1527" s="180"/>
    </row>
    <row r="1528" spans="1:10" x14ac:dyDescent="0.35">
      <c r="A1528" s="183"/>
      <c r="B1528" s="184"/>
      <c r="C1528" s="183"/>
      <c r="D1528" s="183"/>
      <c r="E1528" s="185"/>
      <c r="F1528" s="185"/>
      <c r="G1528" s="186"/>
      <c r="H1528" s="187"/>
      <c r="I1528" s="188"/>
      <c r="J1528" s="188"/>
    </row>
    <row r="1529" spans="1:10" x14ac:dyDescent="0.35">
      <c r="A1529" s="189"/>
      <c r="B1529" s="190"/>
      <c r="C1529" s="189"/>
      <c r="D1529" s="189"/>
      <c r="E1529" s="191"/>
      <c r="F1529" s="191"/>
      <c r="G1529" s="192"/>
      <c r="H1529" s="193"/>
      <c r="I1529" s="194"/>
      <c r="J1529" s="194"/>
    </row>
    <row r="1530" spans="1:10" x14ac:dyDescent="0.35">
      <c r="A1530" s="190"/>
      <c r="B1530" s="190"/>
      <c r="C1530" s="190"/>
      <c r="D1530" s="190"/>
      <c r="E1530" s="190"/>
      <c r="F1530" s="194"/>
      <c r="G1530" s="190"/>
      <c r="H1530" s="194"/>
      <c r="I1530" s="190"/>
      <c r="J1530" s="194"/>
    </row>
    <row r="1531" spans="1:10" x14ac:dyDescent="0.35">
      <c r="A1531" s="190"/>
      <c r="B1531" s="190"/>
      <c r="C1531" s="190"/>
      <c r="D1531" s="190"/>
      <c r="E1531" s="190"/>
      <c r="F1531" s="194"/>
      <c r="G1531" s="190"/>
      <c r="H1531" s="191"/>
      <c r="I1531" s="191"/>
      <c r="J1531" s="194"/>
    </row>
    <row r="1532" spans="1:10" x14ac:dyDescent="0.35">
      <c r="A1532" s="195"/>
      <c r="B1532" s="195"/>
      <c r="C1532" s="195"/>
      <c r="D1532" s="195"/>
      <c r="E1532" s="195"/>
      <c r="F1532" s="195"/>
      <c r="G1532" s="195"/>
      <c r="H1532" s="196"/>
      <c r="I1532" s="195"/>
      <c r="J1532" s="197"/>
    </row>
    <row r="1533" spans="1:10" x14ac:dyDescent="0.35">
      <c r="A1533" s="183"/>
      <c r="B1533" s="183"/>
      <c r="C1533" s="183"/>
      <c r="D1533" s="183"/>
      <c r="E1533" s="183"/>
      <c r="F1533" s="183"/>
      <c r="G1533" s="183"/>
      <c r="H1533" s="183"/>
      <c r="I1533" s="183"/>
      <c r="J1533" s="183"/>
    </row>
    <row r="1534" spans="1:10" x14ac:dyDescent="0.35">
      <c r="A1534" s="192"/>
      <c r="B1534" s="192"/>
      <c r="C1534" s="192"/>
      <c r="D1534" s="192"/>
      <c r="E1534" s="192"/>
      <c r="F1534" s="192"/>
      <c r="G1534" s="192"/>
      <c r="H1534" s="192"/>
      <c r="I1534" s="192"/>
      <c r="J1534" s="192"/>
    </row>
    <row r="1535" spans="1:10" x14ac:dyDescent="0.35">
      <c r="A1535" s="198"/>
      <c r="B1535" s="198"/>
      <c r="C1535" s="198"/>
      <c r="D1535" s="189"/>
      <c r="E1535" s="195"/>
      <c r="F1535" s="198"/>
      <c r="G1535" s="198"/>
      <c r="H1535" s="199"/>
      <c r="I1535" s="198"/>
      <c r="J1535" s="198"/>
    </row>
    <row r="1536" spans="1:10" x14ac:dyDescent="0.35">
      <c r="A1536" s="198"/>
      <c r="B1536" s="198"/>
      <c r="C1536" s="198"/>
      <c r="D1536" s="189"/>
      <c r="E1536" s="195"/>
      <c r="F1536" s="198"/>
      <c r="G1536" s="198"/>
      <c r="H1536" s="199"/>
      <c r="I1536" s="198"/>
      <c r="J1536" s="198"/>
    </row>
    <row r="1537" spans="1:10" x14ac:dyDescent="0.35">
      <c r="A1537" s="198"/>
      <c r="B1537" s="198"/>
      <c r="C1537" s="198"/>
      <c r="D1537" s="189"/>
      <c r="E1537" s="195"/>
      <c r="F1537" s="198"/>
      <c r="G1537" s="198"/>
      <c r="H1537" s="199"/>
      <c r="I1537" s="198"/>
      <c r="J1537" s="198"/>
    </row>
  </sheetData>
  <mergeCells count="1131">
    <mergeCell ref="E1335:F1335"/>
    <mergeCell ref="E1336:F1336"/>
    <mergeCell ref="E1337:F1337"/>
    <mergeCell ref="E1338:F1338"/>
    <mergeCell ref="H1340:I1340"/>
    <mergeCell ref="E1344:F1344"/>
    <mergeCell ref="E1345:F1345"/>
    <mergeCell ref="E1346:F1346"/>
    <mergeCell ref="E1343:F1343"/>
    <mergeCell ref="H1175:I1175"/>
    <mergeCell ref="E1160:F1160"/>
    <mergeCell ref="E1161:F1161"/>
    <mergeCell ref="E1271:F1271"/>
    <mergeCell ref="E1272:F1272"/>
    <mergeCell ref="E1273:F1273"/>
    <mergeCell ref="H1275:I1275"/>
    <mergeCell ref="E1281:F1281"/>
    <mergeCell ref="E1282:F1282"/>
    <mergeCell ref="E1283:F1283"/>
    <mergeCell ref="H1285:I1285"/>
    <mergeCell ref="E1292:F1292"/>
    <mergeCell ref="E1293:F1293"/>
    <mergeCell ref="H1295:I1295"/>
    <mergeCell ref="E1303:F1303"/>
    <mergeCell ref="H1305:I1305"/>
    <mergeCell ref="E1307:F1307"/>
    <mergeCell ref="E1186:F1186"/>
    <mergeCell ref="E1187:F1187"/>
    <mergeCell ref="E1199:F1199"/>
    <mergeCell ref="E1200:F1200"/>
    <mergeCell ref="E1201:F1201"/>
    <mergeCell ref="E1202:F1202"/>
    <mergeCell ref="E1203:F1203"/>
    <mergeCell ref="E1204:F1204"/>
    <mergeCell ref="E1213:F1213"/>
    <mergeCell ref="E1188:F1188"/>
    <mergeCell ref="E1181:F1181"/>
    <mergeCell ref="E1182:F1182"/>
    <mergeCell ref="E1178:F1178"/>
    <mergeCell ref="E1179:F1179"/>
    <mergeCell ref="E1180:F1180"/>
    <mergeCell ref="E1168:F1168"/>
    <mergeCell ref="E1172:F1172"/>
    <mergeCell ref="E1173:F1173"/>
    <mergeCell ref="E1169:F1169"/>
    <mergeCell ref="E1170:F1170"/>
    <mergeCell ref="E1171:F1171"/>
    <mergeCell ref="E1109:F1109"/>
    <mergeCell ref="E1113:F1113"/>
    <mergeCell ref="E1114:F1114"/>
    <mergeCell ref="E1095:F1095"/>
    <mergeCell ref="E1096:F1096"/>
    <mergeCell ref="E1097:F1097"/>
    <mergeCell ref="E1098:F1098"/>
    <mergeCell ref="E1086:F1086"/>
    <mergeCell ref="E1087:F1087"/>
    <mergeCell ref="E1122:F1122"/>
    <mergeCell ref="E1126:F1126"/>
    <mergeCell ref="E1121:F1121"/>
    <mergeCell ref="E1100:F1100"/>
    <mergeCell ref="E1155:F1155"/>
    <mergeCell ref="H1157:I1157"/>
    <mergeCell ref="E1162:F1162"/>
    <mergeCell ref="E1163:F1163"/>
    <mergeCell ref="H960:I960"/>
    <mergeCell ref="E962:F962"/>
    <mergeCell ref="E963:F963"/>
    <mergeCell ref="E964:F964"/>
    <mergeCell ref="H970:I970"/>
    <mergeCell ref="E972:F972"/>
    <mergeCell ref="E973:F973"/>
    <mergeCell ref="E974:F974"/>
    <mergeCell ref="E975:F975"/>
    <mergeCell ref="H977:I977"/>
    <mergeCell ref="H984:I984"/>
    <mergeCell ref="E986:F986"/>
    <mergeCell ref="E987:F987"/>
    <mergeCell ref="H991:I991"/>
    <mergeCell ref="E993:F993"/>
    <mergeCell ref="E994:F994"/>
    <mergeCell ref="E956:F956"/>
    <mergeCell ref="E957:F957"/>
    <mergeCell ref="E988:F988"/>
    <mergeCell ref="H842:I842"/>
    <mergeCell ref="E845:F845"/>
    <mergeCell ref="E846:F846"/>
    <mergeCell ref="E847:F847"/>
    <mergeCell ref="E848:F848"/>
    <mergeCell ref="H850:I850"/>
    <mergeCell ref="E855:F855"/>
    <mergeCell ref="E856:F856"/>
    <mergeCell ref="E857:F857"/>
    <mergeCell ref="E858:F858"/>
    <mergeCell ref="E859:F859"/>
    <mergeCell ref="H862:I862"/>
    <mergeCell ref="E864:F864"/>
    <mergeCell ref="E865:F865"/>
    <mergeCell ref="E866:F866"/>
    <mergeCell ref="H871:I871"/>
    <mergeCell ref="E882:F882"/>
    <mergeCell ref="E873:F873"/>
    <mergeCell ref="E877:F877"/>
    <mergeCell ref="E875:F875"/>
    <mergeCell ref="E876:F876"/>
    <mergeCell ref="E867:F867"/>
    <mergeCell ref="E868:F868"/>
    <mergeCell ref="E874:F874"/>
    <mergeCell ref="E869:F869"/>
    <mergeCell ref="E860:F860"/>
    <mergeCell ref="H756:I756"/>
    <mergeCell ref="E758:F758"/>
    <mergeCell ref="E759:F759"/>
    <mergeCell ref="E760:F760"/>
    <mergeCell ref="E766:F766"/>
    <mergeCell ref="E776:F776"/>
    <mergeCell ref="E782:F782"/>
    <mergeCell ref="E783:F783"/>
    <mergeCell ref="H785:I785"/>
    <mergeCell ref="E795:F795"/>
    <mergeCell ref="E804:F804"/>
    <mergeCell ref="E813:F813"/>
    <mergeCell ref="E822:F822"/>
    <mergeCell ref="E823:F823"/>
    <mergeCell ref="E824:F824"/>
    <mergeCell ref="E808:F808"/>
    <mergeCell ref="E809:F809"/>
    <mergeCell ref="H811:I811"/>
    <mergeCell ref="E814:F814"/>
    <mergeCell ref="E815:F815"/>
    <mergeCell ref="E778:F778"/>
    <mergeCell ref="E779:F779"/>
    <mergeCell ref="E780:F780"/>
    <mergeCell ref="E770:F770"/>
    <mergeCell ref="E771:F771"/>
    <mergeCell ref="E777:F777"/>
    <mergeCell ref="E767:F767"/>
    <mergeCell ref="E768:F768"/>
    <mergeCell ref="E769:F769"/>
    <mergeCell ref="E761:F761"/>
    <mergeCell ref="E684:F684"/>
    <mergeCell ref="E685:F685"/>
    <mergeCell ref="H690:I690"/>
    <mergeCell ref="E693:F693"/>
    <mergeCell ref="E694:F694"/>
    <mergeCell ref="E695:F695"/>
    <mergeCell ref="E696:F696"/>
    <mergeCell ref="E702:F702"/>
    <mergeCell ref="E703:F703"/>
    <mergeCell ref="H705:I705"/>
    <mergeCell ref="E713:F713"/>
    <mergeCell ref="E714:F714"/>
    <mergeCell ref="E715:F715"/>
    <mergeCell ref="E716:F716"/>
    <mergeCell ref="H718:I718"/>
    <mergeCell ref="E724:F724"/>
    <mergeCell ref="E725:F725"/>
    <mergeCell ref="E707:F707"/>
    <mergeCell ref="E708:F708"/>
    <mergeCell ref="E709:F709"/>
    <mergeCell ref="E699:F699"/>
    <mergeCell ref="E700:F700"/>
    <mergeCell ref="E701:F701"/>
    <mergeCell ref="E697:F697"/>
    <mergeCell ref="E698:F698"/>
    <mergeCell ref="E686:F686"/>
    <mergeCell ref="E692:F692"/>
    <mergeCell ref="E687:F687"/>
    <mergeCell ref="E688:F688"/>
    <mergeCell ref="E609:F609"/>
    <mergeCell ref="H616:I616"/>
    <mergeCell ref="E618:F618"/>
    <mergeCell ref="E619:F619"/>
    <mergeCell ref="H626:I626"/>
    <mergeCell ref="E628:F628"/>
    <mergeCell ref="E629:F629"/>
    <mergeCell ref="E638:F638"/>
    <mergeCell ref="E644:F644"/>
    <mergeCell ref="H646:I646"/>
    <mergeCell ref="E653:F653"/>
    <mergeCell ref="E654:F654"/>
    <mergeCell ref="H656:I656"/>
    <mergeCell ref="E662:F662"/>
    <mergeCell ref="E663:F663"/>
    <mergeCell ref="E664:F664"/>
    <mergeCell ref="E665:F665"/>
    <mergeCell ref="E650:F650"/>
    <mergeCell ref="H636:I636"/>
    <mergeCell ref="E566:F566"/>
    <mergeCell ref="E567:F567"/>
    <mergeCell ref="E568:F568"/>
    <mergeCell ref="H570:I570"/>
    <mergeCell ref="E576:F576"/>
    <mergeCell ref="E577:F577"/>
    <mergeCell ref="E578:F578"/>
    <mergeCell ref="H580:I580"/>
    <mergeCell ref="E586:F586"/>
    <mergeCell ref="E587:F587"/>
    <mergeCell ref="E588:F588"/>
    <mergeCell ref="E589:F589"/>
    <mergeCell ref="H592:I592"/>
    <mergeCell ref="E596:F596"/>
    <mergeCell ref="E597:F597"/>
    <mergeCell ref="E598:F598"/>
    <mergeCell ref="E599:F599"/>
    <mergeCell ref="E396:F396"/>
    <mergeCell ref="H398:I398"/>
    <mergeCell ref="E404:F404"/>
    <mergeCell ref="E405:F405"/>
    <mergeCell ref="H407:I407"/>
    <mergeCell ref="E414:F414"/>
    <mergeCell ref="E415:F415"/>
    <mergeCell ref="H417:I417"/>
    <mergeCell ref="E424:F424"/>
    <mergeCell ref="E425:F425"/>
    <mergeCell ref="H427:I427"/>
    <mergeCell ref="E434:F434"/>
    <mergeCell ref="H436:I436"/>
    <mergeCell ref="H444:I444"/>
    <mergeCell ref="E446:F446"/>
    <mergeCell ref="E447:F447"/>
    <mergeCell ref="H453:I453"/>
    <mergeCell ref="E438:F438"/>
    <mergeCell ref="E439:F439"/>
    <mergeCell ref="E429:F429"/>
    <mergeCell ref="E430:F430"/>
    <mergeCell ref="E431:F431"/>
    <mergeCell ref="E419:F419"/>
    <mergeCell ref="E420:F420"/>
    <mergeCell ref="E421:F421"/>
    <mergeCell ref="E422:F422"/>
    <mergeCell ref="E423:F423"/>
    <mergeCell ref="E432:F432"/>
    <mergeCell ref="E433:F433"/>
    <mergeCell ref="H388:I388"/>
    <mergeCell ref="E393:F393"/>
    <mergeCell ref="E394:F394"/>
    <mergeCell ref="E395:F395"/>
    <mergeCell ref="E390:F390"/>
    <mergeCell ref="E382:F382"/>
    <mergeCell ref="E383:F383"/>
    <mergeCell ref="E381:F381"/>
    <mergeCell ref="E365:F365"/>
    <mergeCell ref="E366:F366"/>
    <mergeCell ref="E367:F367"/>
    <mergeCell ref="E368:F368"/>
    <mergeCell ref="E372:F372"/>
    <mergeCell ref="E380:F380"/>
    <mergeCell ref="E357:F357"/>
    <mergeCell ref="E358:F358"/>
    <mergeCell ref="E359:F359"/>
    <mergeCell ref="E360:F360"/>
    <mergeCell ref="H362:I362"/>
    <mergeCell ref="E290:F290"/>
    <mergeCell ref="E291:F291"/>
    <mergeCell ref="E288:F288"/>
    <mergeCell ref="E289:F289"/>
    <mergeCell ref="E347:F347"/>
    <mergeCell ref="E348:F348"/>
    <mergeCell ref="E356:F356"/>
    <mergeCell ref="E364:F364"/>
    <mergeCell ref="H370:I370"/>
    <mergeCell ref="E373:F373"/>
    <mergeCell ref="E374:F374"/>
    <mergeCell ref="E375:F375"/>
    <mergeCell ref="E376:F376"/>
    <mergeCell ref="H378:I378"/>
    <mergeCell ref="E384:F384"/>
    <mergeCell ref="E385:F385"/>
    <mergeCell ref="E386:F386"/>
    <mergeCell ref="E222:F222"/>
    <mergeCell ref="E223:F223"/>
    <mergeCell ref="E224:F224"/>
    <mergeCell ref="E225:F225"/>
    <mergeCell ref="E230:F230"/>
    <mergeCell ref="E231:F231"/>
    <mergeCell ref="H233:I233"/>
    <mergeCell ref="H239:I239"/>
    <mergeCell ref="E243:F243"/>
    <mergeCell ref="E244:F244"/>
    <mergeCell ref="E245:F245"/>
    <mergeCell ref="E246:F246"/>
    <mergeCell ref="H254:I254"/>
    <mergeCell ref="E259:F259"/>
    <mergeCell ref="E260:F260"/>
    <mergeCell ref="E261:F261"/>
    <mergeCell ref="H263:I263"/>
    <mergeCell ref="E228:F228"/>
    <mergeCell ref="E229:F229"/>
    <mergeCell ref="E226:F226"/>
    <mergeCell ref="E227:F227"/>
    <mergeCell ref="H178:I178"/>
    <mergeCell ref="E180:F180"/>
    <mergeCell ref="E181:F181"/>
    <mergeCell ref="E182:F182"/>
    <mergeCell ref="H187:I187"/>
    <mergeCell ref="E191:F191"/>
    <mergeCell ref="E192:F192"/>
    <mergeCell ref="E193:F193"/>
    <mergeCell ref="E194:F194"/>
    <mergeCell ref="H199:I199"/>
    <mergeCell ref="E203:F203"/>
    <mergeCell ref="E204:F204"/>
    <mergeCell ref="E205:F205"/>
    <mergeCell ref="E206:F206"/>
    <mergeCell ref="E212:F212"/>
    <mergeCell ref="H214:I214"/>
    <mergeCell ref="H220:I220"/>
    <mergeCell ref="E183:F183"/>
    <mergeCell ref="E184:F184"/>
    <mergeCell ref="E190:F190"/>
    <mergeCell ref="E216:F216"/>
    <mergeCell ref="E217:F217"/>
    <mergeCell ref="H91:I91"/>
    <mergeCell ref="E93:F93"/>
    <mergeCell ref="E94:F94"/>
    <mergeCell ref="H100:I100"/>
    <mergeCell ref="E102:F102"/>
    <mergeCell ref="E103:F103"/>
    <mergeCell ref="E104:F104"/>
    <mergeCell ref="E105:F105"/>
    <mergeCell ref="H107:I107"/>
    <mergeCell ref="E110:F110"/>
    <mergeCell ref="E111:F111"/>
    <mergeCell ref="E112:F112"/>
    <mergeCell ref="H114:I114"/>
    <mergeCell ref="E118:F118"/>
    <mergeCell ref="E119:F119"/>
    <mergeCell ref="H121:I121"/>
    <mergeCell ref="H128:I128"/>
    <mergeCell ref="E19:F19"/>
    <mergeCell ref="H49:I49"/>
    <mergeCell ref="E51:F51"/>
    <mergeCell ref="E52:F52"/>
    <mergeCell ref="E53:F53"/>
    <mergeCell ref="E54:F54"/>
    <mergeCell ref="H56:I56"/>
    <mergeCell ref="E59:F59"/>
    <mergeCell ref="E60:F60"/>
    <mergeCell ref="E61:F61"/>
    <mergeCell ref="H63:I63"/>
    <mergeCell ref="E67:F67"/>
    <mergeCell ref="E68:F68"/>
    <mergeCell ref="H70:I70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1403:F1403"/>
    <mergeCell ref="E1404:F1404"/>
    <mergeCell ref="E1405:F1405"/>
    <mergeCell ref="E1406:F1406"/>
    <mergeCell ref="E1399:F1399"/>
    <mergeCell ref="E1400:F1400"/>
    <mergeCell ref="E1401:F1401"/>
    <mergeCell ref="E1402:F1402"/>
    <mergeCell ref="H1395:I1395"/>
    <mergeCell ref="E1397:F1397"/>
    <mergeCell ref="E1398:F1398"/>
    <mergeCell ref="E1407:F1407"/>
    <mergeCell ref="E1408:F1408"/>
    <mergeCell ref="E1409:F1409"/>
    <mergeCell ref="H1411:I1411"/>
    <mergeCell ref="A1414:J1416"/>
    <mergeCell ref="E1388:F1388"/>
    <mergeCell ref="E1389:F1389"/>
    <mergeCell ref="E1390:F1390"/>
    <mergeCell ref="E1391:F1391"/>
    <mergeCell ref="E1392:F1392"/>
    <mergeCell ref="E1393:F1393"/>
    <mergeCell ref="E1371:F1371"/>
    <mergeCell ref="E1376:F1376"/>
    <mergeCell ref="E1372:F1372"/>
    <mergeCell ref="E1373:F1373"/>
    <mergeCell ref="E1374:F1374"/>
    <mergeCell ref="E1375:F1375"/>
    <mergeCell ref="H1378:I1378"/>
    <mergeCell ref="E1380:F1380"/>
    <mergeCell ref="E1381:F1381"/>
    <mergeCell ref="E1382:F1382"/>
    <mergeCell ref="E1383:F1383"/>
    <mergeCell ref="E1384:F1384"/>
    <mergeCell ref="H1386:I1386"/>
    <mergeCell ref="E1367:F1367"/>
    <mergeCell ref="E1353:F1353"/>
    <mergeCell ref="E1358:F1358"/>
    <mergeCell ref="E1359:F1359"/>
    <mergeCell ref="E1349:F1349"/>
    <mergeCell ref="E1347:F1347"/>
    <mergeCell ref="E1348:F1348"/>
    <mergeCell ref="H1351:I1351"/>
    <mergeCell ref="E1354:F1354"/>
    <mergeCell ref="E1355:F1355"/>
    <mergeCell ref="E1356:F1356"/>
    <mergeCell ref="E1357:F1357"/>
    <mergeCell ref="H1361:I1361"/>
    <mergeCell ref="E1363:F1363"/>
    <mergeCell ref="E1364:F1364"/>
    <mergeCell ref="E1365:F1365"/>
    <mergeCell ref="E1366:F1366"/>
    <mergeCell ref="H1369:I1369"/>
    <mergeCell ref="E1311:F1311"/>
    <mergeCell ref="E1319:F1319"/>
    <mergeCell ref="E1277:F1277"/>
    <mergeCell ref="E1288:F1288"/>
    <mergeCell ref="E1289:F1289"/>
    <mergeCell ref="E1290:F1290"/>
    <mergeCell ref="E1308:F1308"/>
    <mergeCell ref="H1313:I1313"/>
    <mergeCell ref="E1315:F1315"/>
    <mergeCell ref="E1316:F1316"/>
    <mergeCell ref="E1317:F1317"/>
    <mergeCell ref="E1318:F1318"/>
    <mergeCell ref="H1323:I1323"/>
    <mergeCell ref="E1325:F1325"/>
    <mergeCell ref="E1326:F1326"/>
    <mergeCell ref="E1327:F1327"/>
    <mergeCell ref="E1328:F1328"/>
    <mergeCell ref="H1331:I1331"/>
    <mergeCell ref="E1310:F1310"/>
    <mergeCell ref="E1298:F1298"/>
    <mergeCell ref="E1299:F1299"/>
    <mergeCell ref="E1300:F1300"/>
    <mergeCell ref="E1301:F1301"/>
    <mergeCell ref="E1302:F1302"/>
    <mergeCell ref="E1297:F1297"/>
    <mergeCell ref="E1123:F1123"/>
    <mergeCell ref="E1124:F1124"/>
    <mergeCell ref="E1125:F1125"/>
    <mergeCell ref="H1128:I1128"/>
    <mergeCell ref="E1249:F1249"/>
    <mergeCell ref="E1250:F1250"/>
    <mergeCell ref="H1247:I1247"/>
    <mergeCell ref="E1252:F1252"/>
    <mergeCell ref="E1253:F1253"/>
    <mergeCell ref="H1255:I1255"/>
    <mergeCell ref="E1259:F1259"/>
    <mergeCell ref="E1260:F1260"/>
    <mergeCell ref="E1261:F1261"/>
    <mergeCell ref="E1262:F1262"/>
    <mergeCell ref="E1263:F1263"/>
    <mergeCell ref="H1265:I1265"/>
    <mergeCell ref="E1245:F1245"/>
    <mergeCell ref="E1234:F1234"/>
    <mergeCell ref="E1235:F1235"/>
    <mergeCell ref="E1130:F1130"/>
    <mergeCell ref="H1137:I1137"/>
    <mergeCell ref="E1164:F1164"/>
    <mergeCell ref="H1166:I1166"/>
    <mergeCell ref="E1177:F1177"/>
    <mergeCell ref="H1184:I1184"/>
    <mergeCell ref="E1043:F1043"/>
    <mergeCell ref="E1044:F1044"/>
    <mergeCell ref="E1045:F1045"/>
    <mergeCell ref="E1032:F1032"/>
    <mergeCell ref="E1033:F1033"/>
    <mergeCell ref="E1034:F1034"/>
    <mergeCell ref="E1027:F1027"/>
    <mergeCell ref="E1028:F1028"/>
    <mergeCell ref="E1017:F1017"/>
    <mergeCell ref="E1021:F1021"/>
    <mergeCell ref="E1022:F1022"/>
    <mergeCell ref="E1216:F1216"/>
    <mergeCell ref="E1217:F1217"/>
    <mergeCell ref="E1218:F1218"/>
    <mergeCell ref="E1229:F1229"/>
    <mergeCell ref="H1231:I1231"/>
    <mergeCell ref="E1309:F1309"/>
    <mergeCell ref="H1084:I1084"/>
    <mergeCell ref="E1088:F1088"/>
    <mergeCell ref="E1089:F1089"/>
    <mergeCell ref="E1090:F1090"/>
    <mergeCell ref="E1091:F1091"/>
    <mergeCell ref="H1093:I1093"/>
    <mergeCell ref="H1102:I1102"/>
    <mergeCell ref="E1104:F1104"/>
    <mergeCell ref="E1105:F1105"/>
    <mergeCell ref="E1106:F1106"/>
    <mergeCell ref="E1107:F1107"/>
    <mergeCell ref="H1111:I1111"/>
    <mergeCell ref="E1116:F1116"/>
    <mergeCell ref="E1117:F1117"/>
    <mergeCell ref="H1119:I1119"/>
    <mergeCell ref="E980:F980"/>
    <mergeCell ref="E981:F981"/>
    <mergeCell ref="E982:F982"/>
    <mergeCell ref="E979:F979"/>
    <mergeCell ref="E966:F966"/>
    <mergeCell ref="E967:F967"/>
    <mergeCell ref="E968:F968"/>
    <mergeCell ref="E958:F958"/>
    <mergeCell ref="E965:F965"/>
    <mergeCell ref="E947:F947"/>
    <mergeCell ref="E948:F948"/>
    <mergeCell ref="E949:F949"/>
    <mergeCell ref="E950:F950"/>
    <mergeCell ref="E951:F951"/>
    <mergeCell ref="E938:F938"/>
    <mergeCell ref="E939:F939"/>
    <mergeCell ref="E1042:F1042"/>
    <mergeCell ref="E955:F955"/>
    <mergeCell ref="E733:F733"/>
    <mergeCell ref="E720:F720"/>
    <mergeCell ref="E721:F721"/>
    <mergeCell ref="E722:F722"/>
    <mergeCell ref="E723:F723"/>
    <mergeCell ref="E710:F710"/>
    <mergeCell ref="E711:F711"/>
    <mergeCell ref="E829:F829"/>
    <mergeCell ref="E830:F830"/>
    <mergeCell ref="H764:I764"/>
    <mergeCell ref="E772:F772"/>
    <mergeCell ref="H774:I774"/>
    <mergeCell ref="E781:F781"/>
    <mergeCell ref="E790:F790"/>
    <mergeCell ref="E854:F854"/>
    <mergeCell ref="E844:F844"/>
    <mergeCell ref="E835:F835"/>
    <mergeCell ref="E836:F836"/>
    <mergeCell ref="E837:F837"/>
    <mergeCell ref="E838:F838"/>
    <mergeCell ref="E852:F852"/>
    <mergeCell ref="E853:F853"/>
    <mergeCell ref="E840:F840"/>
    <mergeCell ref="E828:F828"/>
    <mergeCell ref="E816:F816"/>
    <mergeCell ref="E817:F817"/>
    <mergeCell ref="E818:F818"/>
    <mergeCell ref="E819:F819"/>
    <mergeCell ref="E820:F820"/>
    <mergeCell ref="E821:F821"/>
    <mergeCell ref="E746:F746"/>
    <mergeCell ref="H748:I748"/>
    <mergeCell ref="E564:F564"/>
    <mergeCell ref="E565:F565"/>
    <mergeCell ref="E563:F563"/>
    <mergeCell ref="E562:F562"/>
    <mergeCell ref="E555:F555"/>
    <mergeCell ref="E552:F552"/>
    <mergeCell ref="E553:F553"/>
    <mergeCell ref="E554:F554"/>
    <mergeCell ref="E542:F542"/>
    <mergeCell ref="E543:F543"/>
    <mergeCell ref="E544:F544"/>
    <mergeCell ref="E545:F545"/>
    <mergeCell ref="H540:I540"/>
    <mergeCell ref="E546:F546"/>
    <mergeCell ref="E547:F547"/>
    <mergeCell ref="E548:F548"/>
    <mergeCell ref="H550:I550"/>
    <mergeCell ref="E556:F556"/>
    <mergeCell ref="E557:F557"/>
    <mergeCell ref="E558:F558"/>
    <mergeCell ref="H560:I560"/>
    <mergeCell ref="E98:F98"/>
    <mergeCell ref="E96:F96"/>
    <mergeCell ref="E97:F97"/>
    <mergeCell ref="E95:F95"/>
    <mergeCell ref="E1342:F1342"/>
    <mergeCell ref="E1329:F1329"/>
    <mergeCell ref="E1333:F1333"/>
    <mergeCell ref="E1334:F1334"/>
    <mergeCell ref="E1320:F1320"/>
    <mergeCell ref="E1321:F1321"/>
    <mergeCell ref="E1287:F1287"/>
    <mergeCell ref="E1291:F1291"/>
    <mergeCell ref="E1278:F1278"/>
    <mergeCell ref="E1279:F1279"/>
    <mergeCell ref="E1280:F1280"/>
    <mergeCell ref="E1270:F1270"/>
    <mergeCell ref="E1267:F1267"/>
    <mergeCell ref="E1268:F1268"/>
    <mergeCell ref="E1269:F1269"/>
    <mergeCell ref="E1257:F1257"/>
    <mergeCell ref="E1258:F1258"/>
    <mergeCell ref="E1251:F1251"/>
    <mergeCell ref="E471:F471"/>
    <mergeCell ref="E472:F472"/>
    <mergeCell ref="E480:F480"/>
    <mergeCell ref="E532:F532"/>
    <mergeCell ref="E410:F410"/>
    <mergeCell ref="E411:F411"/>
    <mergeCell ref="E412:F412"/>
    <mergeCell ref="E413:F413"/>
    <mergeCell ref="E402:F402"/>
    <mergeCell ref="E403:F403"/>
    <mergeCell ref="H1211:I1211"/>
    <mergeCell ref="E1219:F1219"/>
    <mergeCell ref="E1220:F1220"/>
    <mergeCell ref="E1221:F1221"/>
    <mergeCell ref="H1223:I1223"/>
    <mergeCell ref="E1233:F1233"/>
    <mergeCell ref="H1239:I1239"/>
    <mergeCell ref="E142:F142"/>
    <mergeCell ref="E133:F133"/>
    <mergeCell ref="E134:F134"/>
    <mergeCell ref="E135:F135"/>
    <mergeCell ref="E132:F132"/>
    <mergeCell ref="E126:F126"/>
    <mergeCell ref="E123:F123"/>
    <mergeCell ref="E124:F124"/>
    <mergeCell ref="E125:F125"/>
    <mergeCell ref="E109:F109"/>
    <mergeCell ref="E409:F409"/>
    <mergeCell ref="E400:F400"/>
    <mergeCell ref="E401:F401"/>
    <mergeCell ref="E391:F391"/>
    <mergeCell ref="E392:F392"/>
    <mergeCell ref="E235:F235"/>
    <mergeCell ref="E241:F241"/>
    <mergeCell ref="E252:F252"/>
    <mergeCell ref="E257:F257"/>
    <mergeCell ref="E258:F258"/>
    <mergeCell ref="E256:F256"/>
    <mergeCell ref="E250:F250"/>
    <mergeCell ref="E251:F251"/>
    <mergeCell ref="E247:F247"/>
    <mergeCell ref="E248:F248"/>
    <mergeCell ref="E1241:F1241"/>
    <mergeCell ref="E1242:F1242"/>
    <mergeCell ref="E1243:F1243"/>
    <mergeCell ref="E1244:F1244"/>
    <mergeCell ref="E1205:F1205"/>
    <mergeCell ref="E1206:F1206"/>
    <mergeCell ref="E1207:F1207"/>
    <mergeCell ref="E1192:F1192"/>
    <mergeCell ref="E1193:F1193"/>
    <mergeCell ref="E1197:F1197"/>
    <mergeCell ref="E1198:F1198"/>
    <mergeCell ref="E1194:F1194"/>
    <mergeCell ref="E1195:F1195"/>
    <mergeCell ref="E1196:F1196"/>
    <mergeCell ref="E1189:F1189"/>
    <mergeCell ref="E1190:F1190"/>
    <mergeCell ref="E1191:F1191"/>
    <mergeCell ref="E1236:F1236"/>
    <mergeCell ref="E1237:F1237"/>
    <mergeCell ref="E1225:F1225"/>
    <mergeCell ref="E1226:F1226"/>
    <mergeCell ref="E1227:F1227"/>
    <mergeCell ref="E1228:F1228"/>
    <mergeCell ref="E1208:F1208"/>
    <mergeCell ref="E1214:F1214"/>
    <mergeCell ref="E1215:F1215"/>
    <mergeCell ref="E1209:F1209"/>
    <mergeCell ref="E1159:F1159"/>
    <mergeCell ref="E1149:F1149"/>
    <mergeCell ref="E1150:F1150"/>
    <mergeCell ref="E1151:F1151"/>
    <mergeCell ref="E1139:F1139"/>
    <mergeCell ref="E1140:F1140"/>
    <mergeCell ref="E1131:F1131"/>
    <mergeCell ref="E1135:F1135"/>
    <mergeCell ref="E1132:F1132"/>
    <mergeCell ref="E1133:F1133"/>
    <mergeCell ref="E1134:F1134"/>
    <mergeCell ref="E1141:F1141"/>
    <mergeCell ref="E1142:F1142"/>
    <mergeCell ref="E1143:F1143"/>
    <mergeCell ref="E1144:F1144"/>
    <mergeCell ref="E1145:F1145"/>
    <mergeCell ref="H1147:I1147"/>
    <mergeCell ref="E1152:F1152"/>
    <mergeCell ref="E1153:F1153"/>
    <mergeCell ref="E1154:F1154"/>
    <mergeCell ref="E1115:F1115"/>
    <mergeCell ref="E1082:F1082"/>
    <mergeCell ref="E1077:F1077"/>
    <mergeCell ref="E1078:F1078"/>
    <mergeCell ref="E1079:F1079"/>
    <mergeCell ref="E1072:F1072"/>
    <mergeCell ref="E1073:F1073"/>
    <mergeCell ref="E1064:F1064"/>
    <mergeCell ref="E1062:F1062"/>
    <mergeCell ref="E1063:F1063"/>
    <mergeCell ref="E1054:F1054"/>
    <mergeCell ref="E1046:F1046"/>
    <mergeCell ref="E1052:F1052"/>
    <mergeCell ref="E1053:F1053"/>
    <mergeCell ref="H1048:I1048"/>
    <mergeCell ref="E1050:F1050"/>
    <mergeCell ref="E1051:F1051"/>
    <mergeCell ref="H1056:I1056"/>
    <mergeCell ref="E1058:F1058"/>
    <mergeCell ref="E1059:F1059"/>
    <mergeCell ref="E1060:F1060"/>
    <mergeCell ref="E1061:F1061"/>
    <mergeCell ref="H1066:I1066"/>
    <mergeCell ref="E1068:F1068"/>
    <mergeCell ref="E1069:F1069"/>
    <mergeCell ref="E1070:F1070"/>
    <mergeCell ref="E1071:F1071"/>
    <mergeCell ref="H1075:I1075"/>
    <mergeCell ref="E1080:F1080"/>
    <mergeCell ref="E1081:F1081"/>
    <mergeCell ref="E1099:F1099"/>
    <mergeCell ref="E1108:F1108"/>
    <mergeCell ref="H1019:I1019"/>
    <mergeCell ref="E1023:F1023"/>
    <mergeCell ref="E1024:F1024"/>
    <mergeCell ref="E1025:F1025"/>
    <mergeCell ref="E1026:F1026"/>
    <mergeCell ref="H1030:I1030"/>
    <mergeCell ref="E1035:F1035"/>
    <mergeCell ref="E1036:F1036"/>
    <mergeCell ref="E1037:F1037"/>
    <mergeCell ref="E1038:F1038"/>
    <mergeCell ref="H1040:I1040"/>
    <mergeCell ref="E1008:F1008"/>
    <mergeCell ref="E1002:F1002"/>
    <mergeCell ref="E1007:F1007"/>
    <mergeCell ref="E1000:F1000"/>
    <mergeCell ref="E1001:F1001"/>
    <mergeCell ref="E1009:F1009"/>
    <mergeCell ref="E1010:F1010"/>
    <mergeCell ref="E995:F995"/>
    <mergeCell ref="E996:F996"/>
    <mergeCell ref="H998:I998"/>
    <mergeCell ref="E1003:F1003"/>
    <mergeCell ref="H1005:I1005"/>
    <mergeCell ref="H1012:I1012"/>
    <mergeCell ref="E1014:F1014"/>
    <mergeCell ref="E1015:F1015"/>
    <mergeCell ref="E1016:F1016"/>
    <mergeCell ref="H953:I953"/>
    <mergeCell ref="E930:F930"/>
    <mergeCell ref="E931:F931"/>
    <mergeCell ref="E932:F932"/>
    <mergeCell ref="H934:I934"/>
    <mergeCell ref="E929:F929"/>
    <mergeCell ref="E925:F925"/>
    <mergeCell ref="E916:F916"/>
    <mergeCell ref="E917:F917"/>
    <mergeCell ref="E918:F918"/>
    <mergeCell ref="H920:I920"/>
    <mergeCell ref="E922:F922"/>
    <mergeCell ref="E923:F923"/>
    <mergeCell ref="E924:F924"/>
    <mergeCell ref="H927:I927"/>
    <mergeCell ref="E936:F936"/>
    <mergeCell ref="E937:F937"/>
    <mergeCell ref="H941:I941"/>
    <mergeCell ref="E943:F943"/>
    <mergeCell ref="E944:F944"/>
    <mergeCell ref="E945:F945"/>
    <mergeCell ref="E946:F946"/>
    <mergeCell ref="E989:F989"/>
    <mergeCell ref="E908:F908"/>
    <mergeCell ref="E915:F915"/>
    <mergeCell ref="E904:F904"/>
    <mergeCell ref="E905:F905"/>
    <mergeCell ref="E906:F906"/>
    <mergeCell ref="E907:F907"/>
    <mergeCell ref="E895:F895"/>
    <mergeCell ref="E896:F896"/>
    <mergeCell ref="E897:F897"/>
    <mergeCell ref="E898:F898"/>
    <mergeCell ref="E886:F886"/>
    <mergeCell ref="E887:F887"/>
    <mergeCell ref="E888:F888"/>
    <mergeCell ref="E878:F878"/>
    <mergeCell ref="H880:I880"/>
    <mergeCell ref="E883:F883"/>
    <mergeCell ref="E884:F884"/>
    <mergeCell ref="E889:F889"/>
    <mergeCell ref="H891:I891"/>
    <mergeCell ref="E899:F899"/>
    <mergeCell ref="H901:I901"/>
    <mergeCell ref="H910:I910"/>
    <mergeCell ref="E912:F912"/>
    <mergeCell ref="E913:F913"/>
    <mergeCell ref="E914:F914"/>
    <mergeCell ref="E885:F885"/>
    <mergeCell ref="E893:F893"/>
    <mergeCell ref="E894:F894"/>
    <mergeCell ref="E903:F903"/>
    <mergeCell ref="E839:F839"/>
    <mergeCell ref="E800:F800"/>
    <mergeCell ref="H802:I802"/>
    <mergeCell ref="E805:F805"/>
    <mergeCell ref="E806:F806"/>
    <mergeCell ref="E807:F807"/>
    <mergeCell ref="E825:F825"/>
    <mergeCell ref="E826:F826"/>
    <mergeCell ref="E827:F827"/>
    <mergeCell ref="E831:F831"/>
    <mergeCell ref="H833:I833"/>
    <mergeCell ref="E796:F796"/>
    <mergeCell ref="E797:F797"/>
    <mergeCell ref="E798:F798"/>
    <mergeCell ref="E799:F799"/>
    <mergeCell ref="E787:F787"/>
    <mergeCell ref="E788:F788"/>
    <mergeCell ref="E789:F789"/>
    <mergeCell ref="E791:F791"/>
    <mergeCell ref="H793:I793"/>
    <mergeCell ref="E670:F670"/>
    <mergeCell ref="E671:F671"/>
    <mergeCell ref="E672:F672"/>
    <mergeCell ref="E679:F679"/>
    <mergeCell ref="E680:F680"/>
    <mergeCell ref="H668:I668"/>
    <mergeCell ref="E673:F673"/>
    <mergeCell ref="E674:F674"/>
    <mergeCell ref="E675:F675"/>
    <mergeCell ref="H677:I677"/>
    <mergeCell ref="E762:F762"/>
    <mergeCell ref="E750:F750"/>
    <mergeCell ref="E754:F754"/>
    <mergeCell ref="E751:F751"/>
    <mergeCell ref="E752:F752"/>
    <mergeCell ref="E753:F753"/>
    <mergeCell ref="E745:F745"/>
    <mergeCell ref="E743:F743"/>
    <mergeCell ref="E744:F744"/>
    <mergeCell ref="E712:F712"/>
    <mergeCell ref="E729:F729"/>
    <mergeCell ref="E742:F742"/>
    <mergeCell ref="E726:F726"/>
    <mergeCell ref="E727:F727"/>
    <mergeCell ref="H731:I731"/>
    <mergeCell ref="E735:F735"/>
    <mergeCell ref="E736:F736"/>
    <mergeCell ref="E737:F737"/>
    <mergeCell ref="E738:F738"/>
    <mergeCell ref="H740:I740"/>
    <mergeCell ref="E734:F734"/>
    <mergeCell ref="E728:F728"/>
    <mergeCell ref="E682:F682"/>
    <mergeCell ref="E683:F683"/>
    <mergeCell ref="E643:F643"/>
    <mergeCell ref="E634:F634"/>
    <mergeCell ref="E639:F639"/>
    <mergeCell ref="E633:F633"/>
    <mergeCell ref="E630:F630"/>
    <mergeCell ref="E631:F631"/>
    <mergeCell ref="E632:F632"/>
    <mergeCell ref="E623:F623"/>
    <mergeCell ref="E624:F624"/>
    <mergeCell ref="E620:F620"/>
    <mergeCell ref="E621:F621"/>
    <mergeCell ref="E622:F622"/>
    <mergeCell ref="E610:F610"/>
    <mergeCell ref="E611:F611"/>
    <mergeCell ref="E612:F612"/>
    <mergeCell ref="E613:F613"/>
    <mergeCell ref="E614:F614"/>
    <mergeCell ref="E640:F640"/>
    <mergeCell ref="E641:F641"/>
    <mergeCell ref="E642:F642"/>
    <mergeCell ref="E681:F681"/>
    <mergeCell ref="E666:F666"/>
    <mergeCell ref="E658:F658"/>
    <mergeCell ref="E659:F659"/>
    <mergeCell ref="E660:F660"/>
    <mergeCell ref="E661:F661"/>
    <mergeCell ref="E648:F648"/>
    <mergeCell ref="E649:F649"/>
    <mergeCell ref="E651:F651"/>
    <mergeCell ref="E652:F652"/>
    <mergeCell ref="H506:I506"/>
    <mergeCell ref="E513:F513"/>
    <mergeCell ref="H515:I515"/>
    <mergeCell ref="H523:I523"/>
    <mergeCell ref="E525:F525"/>
    <mergeCell ref="E526:F526"/>
    <mergeCell ref="E527:F527"/>
    <mergeCell ref="H534:I534"/>
    <mergeCell ref="E536:F536"/>
    <mergeCell ref="E537:F537"/>
    <mergeCell ref="E605:F605"/>
    <mergeCell ref="H607:I607"/>
    <mergeCell ref="E600:F600"/>
    <mergeCell ref="E601:F601"/>
    <mergeCell ref="E590:F590"/>
    <mergeCell ref="E582:F582"/>
    <mergeCell ref="E583:F583"/>
    <mergeCell ref="E584:F584"/>
    <mergeCell ref="E585:F585"/>
    <mergeCell ref="E572:F572"/>
    <mergeCell ref="E573:F573"/>
    <mergeCell ref="E574:F574"/>
    <mergeCell ref="E575:F575"/>
    <mergeCell ref="E594:F594"/>
    <mergeCell ref="E595:F595"/>
    <mergeCell ref="E602:F602"/>
    <mergeCell ref="E603:F603"/>
    <mergeCell ref="E604:F604"/>
    <mergeCell ref="E528:F528"/>
    <mergeCell ref="E529:F529"/>
    <mergeCell ref="E530:F530"/>
    <mergeCell ref="E531:F531"/>
    <mergeCell ref="E538:F538"/>
    <mergeCell ref="E501:F501"/>
    <mergeCell ref="E499:F499"/>
    <mergeCell ref="E500:F500"/>
    <mergeCell ref="E509:F509"/>
    <mergeCell ref="E517:F517"/>
    <mergeCell ref="E518:F518"/>
    <mergeCell ref="E487:F487"/>
    <mergeCell ref="E492:F492"/>
    <mergeCell ref="E491:F491"/>
    <mergeCell ref="E478:F478"/>
    <mergeCell ref="E479:F479"/>
    <mergeCell ref="E481:F481"/>
    <mergeCell ref="E482:F482"/>
    <mergeCell ref="E483:F483"/>
    <mergeCell ref="E484:F484"/>
    <mergeCell ref="E485:F485"/>
    <mergeCell ref="E486:F486"/>
    <mergeCell ref="E510:F510"/>
    <mergeCell ref="E511:F511"/>
    <mergeCell ref="E512:F512"/>
    <mergeCell ref="E502:F502"/>
    <mergeCell ref="E508:F508"/>
    <mergeCell ref="E503:F503"/>
    <mergeCell ref="E504:F504"/>
    <mergeCell ref="E519:F519"/>
    <mergeCell ref="E520:F520"/>
    <mergeCell ref="E521:F521"/>
    <mergeCell ref="H489:I489"/>
    <mergeCell ref="E493:F493"/>
    <mergeCell ref="E494:F494"/>
    <mergeCell ref="E495:F495"/>
    <mergeCell ref="H497:I497"/>
    <mergeCell ref="E458:F458"/>
    <mergeCell ref="E459:F459"/>
    <mergeCell ref="E463:F463"/>
    <mergeCell ref="E448:F448"/>
    <mergeCell ref="E449:F449"/>
    <mergeCell ref="E450:F450"/>
    <mergeCell ref="E451:F451"/>
    <mergeCell ref="E440:F440"/>
    <mergeCell ref="E442:F442"/>
    <mergeCell ref="E455:F455"/>
    <mergeCell ref="E456:F456"/>
    <mergeCell ref="E457:F457"/>
    <mergeCell ref="H461:I461"/>
    <mergeCell ref="E464:F464"/>
    <mergeCell ref="E465:F465"/>
    <mergeCell ref="E466:F466"/>
    <mergeCell ref="E467:F467"/>
    <mergeCell ref="H469:I469"/>
    <mergeCell ref="E473:F473"/>
    <mergeCell ref="E474:F474"/>
    <mergeCell ref="H476:I476"/>
    <mergeCell ref="E441:F441"/>
    <mergeCell ref="H354:I354"/>
    <mergeCell ref="E341:F341"/>
    <mergeCell ref="E342:F342"/>
    <mergeCell ref="E336:F336"/>
    <mergeCell ref="E327:F327"/>
    <mergeCell ref="E328:F328"/>
    <mergeCell ref="E318:F318"/>
    <mergeCell ref="E319:F319"/>
    <mergeCell ref="E320:F320"/>
    <mergeCell ref="E311:F311"/>
    <mergeCell ref="E312:F312"/>
    <mergeCell ref="E309:F309"/>
    <mergeCell ref="E310:F310"/>
    <mergeCell ref="E332:F332"/>
    <mergeCell ref="H334:I334"/>
    <mergeCell ref="E337:F337"/>
    <mergeCell ref="E338:F338"/>
    <mergeCell ref="E339:F339"/>
    <mergeCell ref="E340:F340"/>
    <mergeCell ref="H344:I344"/>
    <mergeCell ref="E346:F346"/>
    <mergeCell ref="E313:F313"/>
    <mergeCell ref="E314:F314"/>
    <mergeCell ref="H316:I316"/>
    <mergeCell ref="E321:F321"/>
    <mergeCell ref="E322:F322"/>
    <mergeCell ref="E323:F323"/>
    <mergeCell ref="H325:I325"/>
    <mergeCell ref="E329:F329"/>
    <mergeCell ref="E330:F330"/>
    <mergeCell ref="E331:F331"/>
    <mergeCell ref="E249:F249"/>
    <mergeCell ref="E236:F236"/>
    <mergeCell ref="E237:F237"/>
    <mergeCell ref="E242:F242"/>
    <mergeCell ref="E268:F268"/>
    <mergeCell ref="E269:F269"/>
    <mergeCell ref="E270:F270"/>
    <mergeCell ref="E271:F271"/>
    <mergeCell ref="H274:I274"/>
    <mergeCell ref="E276:F276"/>
    <mergeCell ref="E277:F277"/>
    <mergeCell ref="E278:F278"/>
    <mergeCell ref="E279:F279"/>
    <mergeCell ref="E349:F349"/>
    <mergeCell ref="E350:F350"/>
    <mergeCell ref="E351:F351"/>
    <mergeCell ref="E352:F352"/>
    <mergeCell ref="E286:F286"/>
    <mergeCell ref="E287:F287"/>
    <mergeCell ref="E295:F295"/>
    <mergeCell ref="H304:I304"/>
    <mergeCell ref="E306:F306"/>
    <mergeCell ref="E307:F307"/>
    <mergeCell ref="E308:F308"/>
    <mergeCell ref="E300:F300"/>
    <mergeCell ref="E301:F301"/>
    <mergeCell ref="E302:F302"/>
    <mergeCell ref="E297:F297"/>
    <mergeCell ref="E298:F298"/>
    <mergeCell ref="E299:F299"/>
    <mergeCell ref="H293:I293"/>
    <mergeCell ref="E296:F296"/>
    <mergeCell ref="E152:F152"/>
    <mergeCell ref="E143:F143"/>
    <mergeCell ref="E144:F144"/>
    <mergeCell ref="E145:F145"/>
    <mergeCell ref="E161:F161"/>
    <mergeCell ref="E162:F162"/>
    <mergeCell ref="E284:F284"/>
    <mergeCell ref="E285:F285"/>
    <mergeCell ref="E218:F218"/>
    <mergeCell ref="E209:F209"/>
    <mergeCell ref="E210:F210"/>
    <mergeCell ref="E211:F211"/>
    <mergeCell ref="E207:F207"/>
    <mergeCell ref="E208:F208"/>
    <mergeCell ref="E202:F202"/>
    <mergeCell ref="E201:F201"/>
    <mergeCell ref="E195:F195"/>
    <mergeCell ref="E196:F196"/>
    <mergeCell ref="E197:F197"/>
    <mergeCell ref="E185:F185"/>
    <mergeCell ref="E189:F189"/>
    <mergeCell ref="E176:F176"/>
    <mergeCell ref="E174:F174"/>
    <mergeCell ref="E175:F175"/>
    <mergeCell ref="E283:F283"/>
    <mergeCell ref="E272:F272"/>
    <mergeCell ref="E265:F265"/>
    <mergeCell ref="E266:F266"/>
    <mergeCell ref="E267:F267"/>
    <mergeCell ref="E280:F280"/>
    <mergeCell ref="E281:F281"/>
    <mergeCell ref="E282:F282"/>
    <mergeCell ref="E172:F172"/>
    <mergeCell ref="E173:F173"/>
    <mergeCell ref="E116:F116"/>
    <mergeCell ref="E117:F117"/>
    <mergeCell ref="E130:F130"/>
    <mergeCell ref="E131:F131"/>
    <mergeCell ref="E136:F136"/>
    <mergeCell ref="H138:I138"/>
    <mergeCell ref="E140:F140"/>
    <mergeCell ref="E141:F141"/>
    <mergeCell ref="E146:F146"/>
    <mergeCell ref="H148:I148"/>
    <mergeCell ref="H159:I159"/>
    <mergeCell ref="H170:I170"/>
    <mergeCell ref="E82:F82"/>
    <mergeCell ref="H84:I84"/>
    <mergeCell ref="E87:F87"/>
    <mergeCell ref="E88:F88"/>
    <mergeCell ref="E89:F89"/>
    <mergeCell ref="E163:F163"/>
    <mergeCell ref="E164:F164"/>
    <mergeCell ref="E165:F165"/>
    <mergeCell ref="E166:F166"/>
    <mergeCell ref="E167:F167"/>
    <mergeCell ref="E154:F154"/>
    <mergeCell ref="E155:F155"/>
    <mergeCell ref="E156:F156"/>
    <mergeCell ref="E157:F157"/>
    <mergeCell ref="E168:F168"/>
    <mergeCell ref="E153:F153"/>
    <mergeCell ref="E150:F150"/>
    <mergeCell ref="E151:F151"/>
    <mergeCell ref="E74:F74"/>
    <mergeCell ref="E79:F79"/>
    <mergeCell ref="E80:F80"/>
    <mergeCell ref="E81:F81"/>
    <mergeCell ref="E66:F66"/>
    <mergeCell ref="E72:F72"/>
    <mergeCell ref="E73:F73"/>
    <mergeCell ref="E58:F58"/>
    <mergeCell ref="E65:F65"/>
    <mergeCell ref="E75:F75"/>
    <mergeCell ref="H77:I77"/>
    <mergeCell ref="E86:F86"/>
    <mergeCell ref="E42:F42"/>
    <mergeCell ref="E43:F43"/>
    <mergeCell ref="E44:F44"/>
    <mergeCell ref="E45:F45"/>
    <mergeCell ref="E46:F46"/>
    <mergeCell ref="E47:F47"/>
    <mergeCell ref="A1:J1"/>
    <mergeCell ref="A2:J2"/>
    <mergeCell ref="A3:A4"/>
    <mergeCell ref="B3:D4"/>
    <mergeCell ref="E3:F3"/>
    <mergeCell ref="G3:H3"/>
    <mergeCell ref="I3:J3"/>
    <mergeCell ref="E4:F4"/>
    <mergeCell ref="I4:J4"/>
    <mergeCell ref="E24:F2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10:F10"/>
    <mergeCell ref="E11:F11"/>
    <mergeCell ref="E12:F12"/>
    <mergeCell ref="E13:F13"/>
    <mergeCell ref="E14:F14"/>
    <mergeCell ref="A5:J5"/>
    <mergeCell ref="A7:J7"/>
    <mergeCell ref="E9:F9"/>
    <mergeCell ref="B6:G6"/>
    <mergeCell ref="I6:J6"/>
    <mergeCell ref="E8:F8"/>
    <mergeCell ref="H16:I16"/>
    <mergeCell ref="E18:F18"/>
  </mergeCells>
  <pageMargins left="0.511811024" right="0.511811024" top="0.78740157499999996" bottom="0.78740157499999996" header="0.31496062000000002" footer="0.31496062000000002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60"/>
  <sheetViews>
    <sheetView view="pageBreakPreview" topLeftCell="A151" zoomScaleNormal="100" zoomScaleSheetLayoutView="100" workbookViewId="0">
      <selection activeCell="A158" sqref="A158:J160"/>
    </sheetView>
  </sheetViews>
  <sheetFormatPr defaultRowHeight="14.5" x14ac:dyDescent="0.35"/>
  <cols>
    <col min="1" max="1" width="8.81640625" customWidth="1"/>
    <col min="2" max="2" width="10.1796875" customWidth="1"/>
    <col min="3" max="3" width="60.6328125" customWidth="1"/>
    <col min="4" max="4" width="30.08984375" customWidth="1"/>
    <col min="5" max="5" width="10.08984375" customWidth="1"/>
    <col min="6" max="6" width="11.08984375" customWidth="1"/>
    <col min="7" max="9" width="10.08984375" customWidth="1"/>
    <col min="10" max="10" width="15.08984375" customWidth="1"/>
  </cols>
  <sheetData>
    <row r="1" spans="1:10" ht="40.25" customHeight="1" thickBot="1" x14ac:dyDescent="0.4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5"/>
    </row>
    <row r="2" spans="1:10" ht="19" thickBot="1" x14ac:dyDescent="0.4">
      <c r="A2" s="203" t="s">
        <v>266</v>
      </c>
      <c r="B2" s="204"/>
      <c r="C2" s="204"/>
      <c r="D2" s="204"/>
      <c r="E2" s="204"/>
      <c r="F2" s="204"/>
      <c r="G2" s="204"/>
      <c r="H2" s="204"/>
      <c r="I2" s="204"/>
      <c r="J2" s="205"/>
    </row>
    <row r="3" spans="1:10" x14ac:dyDescent="0.35">
      <c r="A3" s="256" t="s">
        <v>267</v>
      </c>
      <c r="B3" s="257" t="str">
        <f>SINTÉTICO!B3</f>
        <v>CONTRATAÇÃO DE EMPRESA DE ENGENHARIA PARA REFORMA E AMPLIAÇÃO DA EMEF BOM JESUS - VILA PALMEIRAS VI - ITUPIRANGA-PA</v>
      </c>
      <c r="C3" s="258"/>
      <c r="D3" s="259"/>
      <c r="E3" s="214" t="s">
        <v>268</v>
      </c>
      <c r="F3" s="215"/>
      <c r="G3" s="215" t="s">
        <v>269</v>
      </c>
      <c r="H3" s="215"/>
      <c r="I3" s="215" t="s">
        <v>270</v>
      </c>
      <c r="J3" s="216"/>
    </row>
    <row r="4" spans="1:10" ht="67.900000000000006" customHeight="1" thickBot="1" x14ac:dyDescent="0.4">
      <c r="A4" s="207"/>
      <c r="B4" s="211"/>
      <c r="C4" s="212"/>
      <c r="D4" s="213"/>
      <c r="E4" s="217" t="s">
        <v>1701</v>
      </c>
      <c r="F4" s="218"/>
      <c r="G4" s="78">
        <v>0.28820000000000001</v>
      </c>
      <c r="H4" s="79"/>
      <c r="I4" s="218" t="s">
        <v>271</v>
      </c>
      <c r="J4" s="219"/>
    </row>
    <row r="5" spans="1:10" ht="15.5" customHeight="1" thickBot="1" x14ac:dyDescent="0.4">
      <c r="A5" s="262" t="s">
        <v>303</v>
      </c>
      <c r="B5" s="263"/>
      <c r="C5" s="263"/>
      <c r="D5" s="263"/>
      <c r="E5" s="263"/>
      <c r="F5" s="263"/>
      <c r="G5" s="263"/>
      <c r="H5" s="263"/>
      <c r="I5" s="263"/>
      <c r="J5" s="264"/>
    </row>
    <row r="6" spans="1:10" x14ac:dyDescent="0.35">
      <c r="A6" s="89"/>
      <c r="B6" s="268"/>
      <c r="C6" s="268"/>
      <c r="D6" s="268"/>
      <c r="E6" s="268"/>
      <c r="F6" s="268"/>
      <c r="G6" s="268"/>
      <c r="H6" s="90"/>
      <c r="I6" s="269"/>
      <c r="J6" s="269"/>
    </row>
    <row r="7" spans="1:10" ht="28" x14ac:dyDescent="0.35">
      <c r="A7" s="200" t="s">
        <v>1</v>
      </c>
      <c r="B7" s="201" t="s">
        <v>2</v>
      </c>
      <c r="C7" s="201" t="s">
        <v>3</v>
      </c>
      <c r="D7" s="201" t="s">
        <v>403</v>
      </c>
      <c r="E7" s="202" t="s">
        <v>4</v>
      </c>
      <c r="F7" s="200" t="s">
        <v>5</v>
      </c>
      <c r="G7" s="200" t="s">
        <v>863</v>
      </c>
      <c r="H7" s="200" t="s">
        <v>7</v>
      </c>
      <c r="I7" s="200" t="s">
        <v>8</v>
      </c>
      <c r="J7" s="200" t="s">
        <v>864</v>
      </c>
    </row>
    <row r="8" spans="1:10" x14ac:dyDescent="0.35">
      <c r="A8" s="142" t="s">
        <v>1901</v>
      </c>
      <c r="B8" s="166" t="s">
        <v>17</v>
      </c>
      <c r="C8" s="166" t="s">
        <v>1902</v>
      </c>
      <c r="D8" s="166" t="s">
        <v>405</v>
      </c>
      <c r="E8" s="143" t="s">
        <v>43</v>
      </c>
      <c r="F8" s="142" t="s">
        <v>2252</v>
      </c>
      <c r="G8" s="142" t="s">
        <v>2253</v>
      </c>
      <c r="H8" s="142" t="s">
        <v>2254</v>
      </c>
      <c r="I8" s="142" t="s">
        <v>2255</v>
      </c>
      <c r="J8" s="142" t="s">
        <v>2255</v>
      </c>
    </row>
    <row r="9" spans="1:10" x14ac:dyDescent="0.35">
      <c r="A9" s="142" t="s">
        <v>1754</v>
      </c>
      <c r="B9" s="166" t="s">
        <v>17</v>
      </c>
      <c r="C9" s="166" t="s">
        <v>1755</v>
      </c>
      <c r="D9" s="166" t="s">
        <v>405</v>
      </c>
      <c r="E9" s="143" t="s">
        <v>36</v>
      </c>
      <c r="F9" s="142" t="s">
        <v>2256</v>
      </c>
      <c r="G9" s="142" t="s">
        <v>2257</v>
      </c>
      <c r="H9" s="142" t="s">
        <v>2258</v>
      </c>
      <c r="I9" s="142" t="s">
        <v>2259</v>
      </c>
      <c r="J9" s="142" t="s">
        <v>2260</v>
      </c>
    </row>
    <row r="10" spans="1:10" x14ac:dyDescent="0.35">
      <c r="A10" s="142" t="s">
        <v>241</v>
      </c>
      <c r="B10" s="166" t="s">
        <v>17</v>
      </c>
      <c r="C10" s="166" t="s">
        <v>242</v>
      </c>
      <c r="D10" s="166" t="s">
        <v>405</v>
      </c>
      <c r="E10" s="143" t="s">
        <v>31</v>
      </c>
      <c r="F10" s="142" t="s">
        <v>2261</v>
      </c>
      <c r="G10" s="142" t="s">
        <v>1518</v>
      </c>
      <c r="H10" s="142" t="s">
        <v>2262</v>
      </c>
      <c r="I10" s="142" t="s">
        <v>2263</v>
      </c>
      <c r="J10" s="142" t="s">
        <v>2264</v>
      </c>
    </row>
    <row r="11" spans="1:10" ht="37.5" x14ac:dyDescent="0.35">
      <c r="A11" s="142" t="s">
        <v>67</v>
      </c>
      <c r="B11" s="166" t="s">
        <v>12</v>
      </c>
      <c r="C11" s="166" t="s">
        <v>68</v>
      </c>
      <c r="D11" s="166" t="s">
        <v>503</v>
      </c>
      <c r="E11" s="143" t="s">
        <v>31</v>
      </c>
      <c r="F11" s="142" t="s">
        <v>2265</v>
      </c>
      <c r="G11" s="142" t="s">
        <v>873</v>
      </c>
      <c r="H11" s="142" t="s">
        <v>2266</v>
      </c>
      <c r="I11" s="142" t="s">
        <v>2267</v>
      </c>
      <c r="J11" s="142" t="s">
        <v>2268</v>
      </c>
    </row>
    <row r="12" spans="1:10" ht="37.5" x14ac:dyDescent="0.35">
      <c r="A12" s="142" t="s">
        <v>1727</v>
      </c>
      <c r="B12" s="166" t="s">
        <v>12</v>
      </c>
      <c r="C12" s="166" t="s">
        <v>1728</v>
      </c>
      <c r="D12" s="166" t="s">
        <v>842</v>
      </c>
      <c r="E12" s="143" t="s">
        <v>31</v>
      </c>
      <c r="F12" s="142" t="s">
        <v>2269</v>
      </c>
      <c r="G12" s="142" t="s">
        <v>2270</v>
      </c>
      <c r="H12" s="142" t="s">
        <v>2271</v>
      </c>
      <c r="I12" s="142" t="s">
        <v>1517</v>
      </c>
      <c r="J12" s="142" t="s">
        <v>2272</v>
      </c>
    </row>
    <row r="13" spans="1:10" ht="37.5" x14ac:dyDescent="0.35">
      <c r="A13" s="142" t="s">
        <v>1994</v>
      </c>
      <c r="B13" s="166" t="s">
        <v>12</v>
      </c>
      <c r="C13" s="166" t="s">
        <v>1956</v>
      </c>
      <c r="D13" s="166" t="s">
        <v>824</v>
      </c>
      <c r="E13" s="143" t="s">
        <v>36</v>
      </c>
      <c r="F13" s="142" t="s">
        <v>2273</v>
      </c>
      <c r="G13" s="142" t="s">
        <v>2274</v>
      </c>
      <c r="H13" s="142" t="s">
        <v>2275</v>
      </c>
      <c r="I13" s="142" t="s">
        <v>2276</v>
      </c>
      <c r="J13" s="142" t="s">
        <v>2277</v>
      </c>
    </row>
    <row r="14" spans="1:10" ht="37.5" x14ac:dyDescent="0.35">
      <c r="A14" s="142" t="s">
        <v>2005</v>
      </c>
      <c r="B14" s="166" t="s">
        <v>12</v>
      </c>
      <c r="C14" s="166" t="s">
        <v>1767</v>
      </c>
      <c r="D14" s="166" t="s">
        <v>503</v>
      </c>
      <c r="E14" s="143" t="s">
        <v>31</v>
      </c>
      <c r="F14" s="142" t="s">
        <v>2278</v>
      </c>
      <c r="G14" s="142" t="s">
        <v>2279</v>
      </c>
      <c r="H14" s="142" t="s">
        <v>2280</v>
      </c>
      <c r="I14" s="142" t="s">
        <v>2281</v>
      </c>
      <c r="J14" s="142" t="s">
        <v>2282</v>
      </c>
    </row>
    <row r="15" spans="1:10" ht="37.5" x14ac:dyDescent="0.35">
      <c r="A15" s="142" t="s">
        <v>1946</v>
      </c>
      <c r="B15" s="166" t="s">
        <v>12</v>
      </c>
      <c r="C15" s="166" t="s">
        <v>1947</v>
      </c>
      <c r="D15" s="166" t="s">
        <v>824</v>
      </c>
      <c r="E15" s="143" t="s">
        <v>36</v>
      </c>
      <c r="F15" s="142" t="s">
        <v>2283</v>
      </c>
      <c r="G15" s="142" t="s">
        <v>2284</v>
      </c>
      <c r="H15" s="142" t="s">
        <v>2285</v>
      </c>
      <c r="I15" s="142" t="s">
        <v>2286</v>
      </c>
      <c r="J15" s="142" t="s">
        <v>2287</v>
      </c>
    </row>
    <row r="16" spans="1:10" ht="37.5" x14ac:dyDescent="0.35">
      <c r="A16" s="142" t="s">
        <v>253</v>
      </c>
      <c r="B16" s="166" t="s">
        <v>12</v>
      </c>
      <c r="C16" s="166" t="s">
        <v>254</v>
      </c>
      <c r="D16" s="166" t="s">
        <v>798</v>
      </c>
      <c r="E16" s="143" t="s">
        <v>31</v>
      </c>
      <c r="F16" s="142" t="s">
        <v>2288</v>
      </c>
      <c r="G16" s="142" t="s">
        <v>874</v>
      </c>
      <c r="H16" s="142" t="s">
        <v>2289</v>
      </c>
      <c r="I16" s="142" t="s">
        <v>2290</v>
      </c>
      <c r="J16" s="142" t="s">
        <v>2291</v>
      </c>
    </row>
    <row r="17" spans="1:10" ht="50" x14ac:dyDescent="0.35">
      <c r="A17" s="142" t="s">
        <v>235</v>
      </c>
      <c r="B17" s="166" t="s">
        <v>12</v>
      </c>
      <c r="C17" s="166" t="s">
        <v>236</v>
      </c>
      <c r="D17" s="166" t="s">
        <v>764</v>
      </c>
      <c r="E17" s="143" t="s">
        <v>31</v>
      </c>
      <c r="F17" s="142" t="s">
        <v>2292</v>
      </c>
      <c r="G17" s="142" t="s">
        <v>925</v>
      </c>
      <c r="H17" s="142" t="s">
        <v>2293</v>
      </c>
      <c r="I17" s="142" t="s">
        <v>2294</v>
      </c>
      <c r="J17" s="142" t="s">
        <v>2295</v>
      </c>
    </row>
    <row r="18" spans="1:10" ht="25" x14ac:dyDescent="0.35">
      <c r="A18" s="142" t="s">
        <v>157</v>
      </c>
      <c r="B18" s="166" t="s">
        <v>12</v>
      </c>
      <c r="C18" s="166" t="s">
        <v>158</v>
      </c>
      <c r="D18" s="166" t="s">
        <v>807</v>
      </c>
      <c r="E18" s="143" t="s">
        <v>31</v>
      </c>
      <c r="F18" s="142" t="s">
        <v>2296</v>
      </c>
      <c r="G18" s="142" t="s">
        <v>865</v>
      </c>
      <c r="H18" s="142" t="s">
        <v>2297</v>
      </c>
      <c r="I18" s="142" t="s">
        <v>2298</v>
      </c>
      <c r="J18" s="142" t="s">
        <v>2299</v>
      </c>
    </row>
    <row r="19" spans="1:10" x14ac:dyDescent="0.35">
      <c r="A19" s="142" t="s">
        <v>1730</v>
      </c>
      <c r="B19" s="166" t="s">
        <v>17</v>
      </c>
      <c r="C19" s="166" t="s">
        <v>1731</v>
      </c>
      <c r="D19" s="166" t="s">
        <v>405</v>
      </c>
      <c r="E19" s="143" t="s">
        <v>31</v>
      </c>
      <c r="F19" s="142" t="s">
        <v>2300</v>
      </c>
      <c r="G19" s="142" t="s">
        <v>2301</v>
      </c>
      <c r="H19" s="142" t="s">
        <v>2302</v>
      </c>
      <c r="I19" s="142" t="s">
        <v>2303</v>
      </c>
      <c r="J19" s="142" t="s">
        <v>2304</v>
      </c>
    </row>
    <row r="20" spans="1:10" ht="25" x14ac:dyDescent="0.35">
      <c r="A20" s="142" t="s">
        <v>1768</v>
      </c>
      <c r="B20" s="166" t="s">
        <v>12</v>
      </c>
      <c r="C20" s="166" t="s">
        <v>1769</v>
      </c>
      <c r="D20" s="166" t="s">
        <v>789</v>
      </c>
      <c r="E20" s="143" t="s">
        <v>31</v>
      </c>
      <c r="F20" s="142" t="s">
        <v>2305</v>
      </c>
      <c r="G20" s="142" t="s">
        <v>2306</v>
      </c>
      <c r="H20" s="142" t="s">
        <v>2307</v>
      </c>
      <c r="I20" s="142" t="s">
        <v>2308</v>
      </c>
      <c r="J20" s="142" t="s">
        <v>2309</v>
      </c>
    </row>
    <row r="21" spans="1:10" ht="50" x14ac:dyDescent="0.35">
      <c r="A21" s="142" t="s">
        <v>247</v>
      </c>
      <c r="B21" s="166" t="s">
        <v>12</v>
      </c>
      <c r="C21" s="166" t="s">
        <v>248</v>
      </c>
      <c r="D21" s="166" t="s">
        <v>789</v>
      </c>
      <c r="E21" s="143" t="s">
        <v>31</v>
      </c>
      <c r="F21" s="142" t="s">
        <v>2310</v>
      </c>
      <c r="G21" s="142" t="s">
        <v>867</v>
      </c>
      <c r="H21" s="142" t="s">
        <v>2311</v>
      </c>
      <c r="I21" s="142" t="s">
        <v>2312</v>
      </c>
      <c r="J21" s="142" t="s">
        <v>2313</v>
      </c>
    </row>
    <row r="22" spans="1:10" ht="50" x14ac:dyDescent="0.35">
      <c r="A22" s="142" t="s">
        <v>251</v>
      </c>
      <c r="B22" s="166" t="s">
        <v>12</v>
      </c>
      <c r="C22" s="166" t="s">
        <v>252</v>
      </c>
      <c r="D22" s="166" t="s">
        <v>798</v>
      </c>
      <c r="E22" s="143" t="s">
        <v>31</v>
      </c>
      <c r="F22" s="142" t="s">
        <v>1277</v>
      </c>
      <c r="G22" s="142" t="s">
        <v>894</v>
      </c>
      <c r="H22" s="142" t="s">
        <v>2314</v>
      </c>
      <c r="I22" s="142" t="s">
        <v>1519</v>
      </c>
      <c r="J22" s="142" t="s">
        <v>2315</v>
      </c>
    </row>
    <row r="23" spans="1:10" x14ac:dyDescent="0.35">
      <c r="A23" s="142" t="s">
        <v>117</v>
      </c>
      <c r="B23" s="166" t="s">
        <v>17</v>
      </c>
      <c r="C23" s="166" t="s">
        <v>118</v>
      </c>
      <c r="D23" s="166" t="s">
        <v>405</v>
      </c>
      <c r="E23" s="143" t="s">
        <v>119</v>
      </c>
      <c r="F23" s="142" t="s">
        <v>2316</v>
      </c>
      <c r="G23" s="142" t="s">
        <v>1531</v>
      </c>
      <c r="H23" s="142" t="s">
        <v>2317</v>
      </c>
      <c r="I23" s="142" t="s">
        <v>2318</v>
      </c>
      <c r="J23" s="142" t="s">
        <v>2319</v>
      </c>
    </row>
    <row r="24" spans="1:10" ht="37.5" x14ac:dyDescent="0.35">
      <c r="A24" s="142" t="s">
        <v>40</v>
      </c>
      <c r="B24" s="166" t="s">
        <v>12</v>
      </c>
      <c r="C24" s="166" t="s">
        <v>257</v>
      </c>
      <c r="D24" s="166" t="s">
        <v>798</v>
      </c>
      <c r="E24" s="143" t="s">
        <v>36</v>
      </c>
      <c r="F24" s="142" t="s">
        <v>2320</v>
      </c>
      <c r="G24" s="142" t="s">
        <v>883</v>
      </c>
      <c r="H24" s="142" t="s">
        <v>2321</v>
      </c>
      <c r="I24" s="142" t="s">
        <v>2322</v>
      </c>
      <c r="J24" s="142" t="s">
        <v>2323</v>
      </c>
    </row>
    <row r="25" spans="1:10" ht="25" x14ac:dyDescent="0.35">
      <c r="A25" s="142" t="s">
        <v>155</v>
      </c>
      <c r="B25" s="166" t="s">
        <v>12</v>
      </c>
      <c r="C25" s="166" t="s">
        <v>156</v>
      </c>
      <c r="D25" s="166" t="s">
        <v>807</v>
      </c>
      <c r="E25" s="143" t="s">
        <v>31</v>
      </c>
      <c r="F25" s="142" t="s">
        <v>2296</v>
      </c>
      <c r="G25" s="142" t="s">
        <v>868</v>
      </c>
      <c r="H25" s="142" t="s">
        <v>2324</v>
      </c>
      <c r="I25" s="142" t="s">
        <v>2325</v>
      </c>
      <c r="J25" s="142" t="s">
        <v>2326</v>
      </c>
    </row>
    <row r="26" spans="1:10" ht="50" x14ac:dyDescent="0.35">
      <c r="A26" s="142" t="s">
        <v>249</v>
      </c>
      <c r="B26" s="166" t="s">
        <v>12</v>
      </c>
      <c r="C26" s="166" t="s">
        <v>250</v>
      </c>
      <c r="D26" s="166" t="s">
        <v>798</v>
      </c>
      <c r="E26" s="143" t="s">
        <v>31</v>
      </c>
      <c r="F26" s="142" t="s">
        <v>2327</v>
      </c>
      <c r="G26" s="142" t="s">
        <v>869</v>
      </c>
      <c r="H26" s="142" t="s">
        <v>2328</v>
      </c>
      <c r="I26" s="142" t="s">
        <v>2329</v>
      </c>
      <c r="J26" s="142" t="s">
        <v>2330</v>
      </c>
    </row>
    <row r="27" spans="1:10" x14ac:dyDescent="0.35">
      <c r="A27" s="142" t="s">
        <v>239</v>
      </c>
      <c r="B27" s="166" t="s">
        <v>17</v>
      </c>
      <c r="C27" s="166" t="s">
        <v>240</v>
      </c>
      <c r="D27" s="166" t="s">
        <v>405</v>
      </c>
      <c r="E27" s="143" t="s">
        <v>31</v>
      </c>
      <c r="F27" s="142" t="s">
        <v>2261</v>
      </c>
      <c r="G27" s="142" t="s">
        <v>1529</v>
      </c>
      <c r="H27" s="142" t="s">
        <v>2331</v>
      </c>
      <c r="I27" s="142" t="s">
        <v>1184</v>
      </c>
      <c r="J27" s="142" t="s">
        <v>2332</v>
      </c>
    </row>
    <row r="28" spans="1:10" x14ac:dyDescent="0.35">
      <c r="A28" s="142" t="s">
        <v>38</v>
      </c>
      <c r="B28" s="166" t="s">
        <v>17</v>
      </c>
      <c r="C28" s="166" t="s">
        <v>35</v>
      </c>
      <c r="D28" s="166" t="s">
        <v>405</v>
      </c>
      <c r="E28" s="143" t="s">
        <v>31</v>
      </c>
      <c r="F28" s="142" t="s">
        <v>878</v>
      </c>
      <c r="G28" s="142" t="s">
        <v>1521</v>
      </c>
      <c r="H28" s="142" t="s">
        <v>1522</v>
      </c>
      <c r="I28" s="142" t="s">
        <v>1700</v>
      </c>
      <c r="J28" s="142" t="s">
        <v>2333</v>
      </c>
    </row>
    <row r="29" spans="1:10" ht="37.5" x14ac:dyDescent="0.35">
      <c r="A29" s="142" t="s">
        <v>1758</v>
      </c>
      <c r="B29" s="166" t="s">
        <v>12</v>
      </c>
      <c r="C29" s="166" t="s">
        <v>1759</v>
      </c>
      <c r="D29" s="166" t="s">
        <v>824</v>
      </c>
      <c r="E29" s="143" t="s">
        <v>421</v>
      </c>
      <c r="F29" s="142" t="s">
        <v>2334</v>
      </c>
      <c r="G29" s="142" t="s">
        <v>2335</v>
      </c>
      <c r="H29" s="142" t="s">
        <v>2336</v>
      </c>
      <c r="I29" s="142" t="s">
        <v>2337</v>
      </c>
      <c r="J29" s="142" t="s">
        <v>2338</v>
      </c>
    </row>
    <row r="30" spans="1:10" ht="37.5" x14ac:dyDescent="0.35">
      <c r="A30" s="142" t="s">
        <v>209</v>
      </c>
      <c r="B30" s="166" t="s">
        <v>12</v>
      </c>
      <c r="C30" s="166" t="s">
        <v>210</v>
      </c>
      <c r="D30" s="166" t="s">
        <v>548</v>
      </c>
      <c r="E30" s="143" t="s">
        <v>43</v>
      </c>
      <c r="F30" s="142" t="s">
        <v>2339</v>
      </c>
      <c r="G30" s="142" t="s">
        <v>872</v>
      </c>
      <c r="H30" s="142" t="s">
        <v>2340</v>
      </c>
      <c r="I30" s="142" t="s">
        <v>2341</v>
      </c>
      <c r="J30" s="142" t="s">
        <v>2342</v>
      </c>
    </row>
    <row r="31" spans="1:10" x14ac:dyDescent="0.35">
      <c r="A31" s="142" t="s">
        <v>122</v>
      </c>
      <c r="B31" s="166" t="s">
        <v>17</v>
      </c>
      <c r="C31" s="166" t="s">
        <v>123</v>
      </c>
      <c r="D31" s="166" t="s">
        <v>405</v>
      </c>
      <c r="E31" s="143" t="s">
        <v>119</v>
      </c>
      <c r="F31" s="142" t="s">
        <v>2316</v>
      </c>
      <c r="G31" s="142" t="s">
        <v>1533</v>
      </c>
      <c r="H31" s="142" t="s">
        <v>2343</v>
      </c>
      <c r="I31" s="142" t="s">
        <v>881</v>
      </c>
      <c r="J31" s="142" t="s">
        <v>2344</v>
      </c>
    </row>
    <row r="32" spans="1:10" x14ac:dyDescent="0.35">
      <c r="A32" s="142" t="s">
        <v>75</v>
      </c>
      <c r="B32" s="166" t="s">
        <v>17</v>
      </c>
      <c r="C32" s="166" t="s">
        <v>76</v>
      </c>
      <c r="D32" s="166" t="s">
        <v>405</v>
      </c>
      <c r="E32" s="143" t="s">
        <v>31</v>
      </c>
      <c r="F32" s="142" t="s">
        <v>2345</v>
      </c>
      <c r="G32" s="142" t="s">
        <v>1520</v>
      </c>
      <c r="H32" s="142" t="s">
        <v>2346</v>
      </c>
      <c r="I32" s="142" t="s">
        <v>881</v>
      </c>
      <c r="J32" s="142" t="s">
        <v>2347</v>
      </c>
    </row>
    <row r="33" spans="1:10" x14ac:dyDescent="0.35">
      <c r="A33" s="142" t="s">
        <v>1775</v>
      </c>
      <c r="B33" s="166" t="s">
        <v>17</v>
      </c>
      <c r="C33" s="166" t="s">
        <v>1776</v>
      </c>
      <c r="D33" s="166" t="s">
        <v>405</v>
      </c>
      <c r="E33" s="143" t="s">
        <v>31</v>
      </c>
      <c r="F33" s="142" t="s">
        <v>2348</v>
      </c>
      <c r="G33" s="142" t="s">
        <v>2349</v>
      </c>
      <c r="H33" s="142" t="s">
        <v>2350</v>
      </c>
      <c r="I33" s="142" t="s">
        <v>881</v>
      </c>
      <c r="J33" s="142" t="s">
        <v>2351</v>
      </c>
    </row>
    <row r="34" spans="1:10" ht="37.5" x14ac:dyDescent="0.35">
      <c r="A34" s="142" t="s">
        <v>398</v>
      </c>
      <c r="B34" s="166" t="s">
        <v>399</v>
      </c>
      <c r="C34" s="166" t="s">
        <v>264</v>
      </c>
      <c r="D34" s="166" t="s">
        <v>848</v>
      </c>
      <c r="E34" s="143" t="s">
        <v>16</v>
      </c>
      <c r="F34" s="142" t="s">
        <v>887</v>
      </c>
      <c r="G34" s="142" t="s">
        <v>871</v>
      </c>
      <c r="H34" s="142" t="s">
        <v>2352</v>
      </c>
      <c r="I34" s="142" t="s">
        <v>1523</v>
      </c>
      <c r="J34" s="142" t="s">
        <v>2353</v>
      </c>
    </row>
    <row r="35" spans="1:10" ht="37.5" x14ac:dyDescent="0.35">
      <c r="A35" s="142" t="s">
        <v>1921</v>
      </c>
      <c r="B35" s="166" t="s">
        <v>12</v>
      </c>
      <c r="C35" s="166" t="s">
        <v>1922</v>
      </c>
      <c r="D35" s="166" t="s">
        <v>548</v>
      </c>
      <c r="E35" s="143" t="s">
        <v>43</v>
      </c>
      <c r="F35" s="142" t="s">
        <v>2354</v>
      </c>
      <c r="G35" s="142" t="s">
        <v>2355</v>
      </c>
      <c r="H35" s="142" t="s">
        <v>2356</v>
      </c>
      <c r="I35" s="142" t="s">
        <v>2357</v>
      </c>
      <c r="J35" s="142" t="s">
        <v>2358</v>
      </c>
    </row>
    <row r="36" spans="1:10" x14ac:dyDescent="0.35">
      <c r="A36" s="142" t="s">
        <v>165</v>
      </c>
      <c r="B36" s="166" t="s">
        <v>17</v>
      </c>
      <c r="C36" s="166" t="s">
        <v>166</v>
      </c>
      <c r="D36" s="166" t="s">
        <v>405</v>
      </c>
      <c r="E36" s="143" t="s">
        <v>36</v>
      </c>
      <c r="F36" s="142" t="s">
        <v>2359</v>
      </c>
      <c r="G36" s="142" t="s">
        <v>1546</v>
      </c>
      <c r="H36" s="142" t="s">
        <v>2360</v>
      </c>
      <c r="I36" s="142" t="s">
        <v>1525</v>
      </c>
      <c r="J36" s="142" t="s">
        <v>2361</v>
      </c>
    </row>
    <row r="37" spans="1:10" ht="37.5" x14ac:dyDescent="0.35">
      <c r="A37" s="142" t="s">
        <v>1733</v>
      </c>
      <c r="B37" s="166" t="s">
        <v>12</v>
      </c>
      <c r="C37" s="166" t="s">
        <v>1734</v>
      </c>
      <c r="D37" s="166" t="s">
        <v>503</v>
      </c>
      <c r="E37" s="143" t="s">
        <v>16</v>
      </c>
      <c r="F37" s="142" t="s">
        <v>887</v>
      </c>
      <c r="G37" s="142" t="s">
        <v>2362</v>
      </c>
      <c r="H37" s="142" t="s">
        <v>2363</v>
      </c>
      <c r="I37" s="142" t="s">
        <v>2364</v>
      </c>
      <c r="J37" s="142" t="s">
        <v>2365</v>
      </c>
    </row>
    <row r="38" spans="1:10" x14ac:dyDescent="0.35">
      <c r="A38" s="142" t="s">
        <v>73</v>
      </c>
      <c r="B38" s="166" t="s">
        <v>17</v>
      </c>
      <c r="C38" s="166" t="s">
        <v>74</v>
      </c>
      <c r="D38" s="166" t="s">
        <v>405</v>
      </c>
      <c r="E38" s="143" t="s">
        <v>31</v>
      </c>
      <c r="F38" s="142" t="s">
        <v>2345</v>
      </c>
      <c r="G38" s="142" t="s">
        <v>1524</v>
      </c>
      <c r="H38" s="142" t="s">
        <v>2366</v>
      </c>
      <c r="I38" s="142" t="s">
        <v>1695</v>
      </c>
      <c r="J38" s="142" t="s">
        <v>2367</v>
      </c>
    </row>
    <row r="39" spans="1:10" x14ac:dyDescent="0.35">
      <c r="A39" s="142" t="s">
        <v>2009</v>
      </c>
      <c r="B39" s="166" t="s">
        <v>17</v>
      </c>
      <c r="C39" s="166" t="s">
        <v>1906</v>
      </c>
      <c r="D39" s="166" t="s">
        <v>405</v>
      </c>
      <c r="E39" s="143" t="s">
        <v>16</v>
      </c>
      <c r="F39" s="142" t="s">
        <v>907</v>
      </c>
      <c r="G39" s="142" t="s">
        <v>2368</v>
      </c>
      <c r="H39" s="142" t="s">
        <v>2368</v>
      </c>
      <c r="I39" s="142" t="s">
        <v>2369</v>
      </c>
      <c r="J39" s="142" t="s">
        <v>2370</v>
      </c>
    </row>
    <row r="40" spans="1:10" ht="25" x14ac:dyDescent="0.35">
      <c r="A40" s="142" t="s">
        <v>1944</v>
      </c>
      <c r="B40" s="166" t="s">
        <v>12</v>
      </c>
      <c r="C40" s="166" t="s">
        <v>1945</v>
      </c>
      <c r="D40" s="166" t="s">
        <v>824</v>
      </c>
      <c r="E40" s="143" t="s">
        <v>421</v>
      </c>
      <c r="F40" s="142" t="s">
        <v>2371</v>
      </c>
      <c r="G40" s="142" t="s">
        <v>2372</v>
      </c>
      <c r="H40" s="142" t="s">
        <v>2373</v>
      </c>
      <c r="I40" s="142" t="s">
        <v>2374</v>
      </c>
      <c r="J40" s="142" t="s">
        <v>2375</v>
      </c>
    </row>
    <row r="41" spans="1:10" ht="50" x14ac:dyDescent="0.35">
      <c r="A41" s="142" t="s">
        <v>71</v>
      </c>
      <c r="B41" s="166" t="s">
        <v>12</v>
      </c>
      <c r="C41" s="166" t="s">
        <v>72</v>
      </c>
      <c r="D41" s="166" t="s">
        <v>503</v>
      </c>
      <c r="E41" s="143" t="s">
        <v>43</v>
      </c>
      <c r="F41" s="142" t="s">
        <v>2376</v>
      </c>
      <c r="G41" s="142" t="s">
        <v>880</v>
      </c>
      <c r="H41" s="142" t="s">
        <v>2377</v>
      </c>
      <c r="I41" s="142" t="s">
        <v>1527</v>
      </c>
      <c r="J41" s="142" t="s">
        <v>2378</v>
      </c>
    </row>
    <row r="42" spans="1:10" x14ac:dyDescent="0.35">
      <c r="A42" s="142" t="s">
        <v>1948</v>
      </c>
      <c r="B42" s="166" t="s">
        <v>17</v>
      </c>
      <c r="C42" s="166" t="s">
        <v>1949</v>
      </c>
      <c r="D42" s="166" t="s">
        <v>405</v>
      </c>
      <c r="E42" s="143" t="s">
        <v>31</v>
      </c>
      <c r="F42" s="142" t="s">
        <v>2379</v>
      </c>
      <c r="G42" s="142" t="s">
        <v>2380</v>
      </c>
      <c r="H42" s="142" t="s">
        <v>2381</v>
      </c>
      <c r="I42" s="142" t="s">
        <v>2382</v>
      </c>
      <c r="J42" s="142" t="s">
        <v>2383</v>
      </c>
    </row>
    <row r="43" spans="1:10" ht="25" x14ac:dyDescent="0.35">
      <c r="A43" s="142" t="s">
        <v>65</v>
      </c>
      <c r="B43" s="166" t="s">
        <v>12</v>
      </c>
      <c r="C43" s="166" t="s">
        <v>66</v>
      </c>
      <c r="D43" s="166" t="s">
        <v>503</v>
      </c>
      <c r="E43" s="143" t="s">
        <v>31</v>
      </c>
      <c r="F43" s="142" t="s">
        <v>2384</v>
      </c>
      <c r="G43" s="142" t="s">
        <v>885</v>
      </c>
      <c r="H43" s="142" t="s">
        <v>2385</v>
      </c>
      <c r="I43" s="142" t="s">
        <v>1528</v>
      </c>
      <c r="J43" s="142" t="s">
        <v>2386</v>
      </c>
    </row>
    <row r="44" spans="1:10" ht="62.5" x14ac:dyDescent="0.35">
      <c r="A44" s="142" t="s">
        <v>145</v>
      </c>
      <c r="B44" s="166" t="s">
        <v>12</v>
      </c>
      <c r="C44" s="166" t="s">
        <v>146</v>
      </c>
      <c r="D44" s="166" t="s">
        <v>764</v>
      </c>
      <c r="E44" s="143" t="s">
        <v>16</v>
      </c>
      <c r="F44" s="142" t="s">
        <v>959</v>
      </c>
      <c r="G44" s="142" t="s">
        <v>866</v>
      </c>
      <c r="H44" s="142" t="s">
        <v>2387</v>
      </c>
      <c r="I44" s="142" t="s">
        <v>2388</v>
      </c>
      <c r="J44" s="142" t="s">
        <v>2389</v>
      </c>
    </row>
    <row r="45" spans="1:10" ht="37.5" x14ac:dyDescent="0.35">
      <c r="A45" s="142" t="s">
        <v>1762</v>
      </c>
      <c r="B45" s="166" t="s">
        <v>12</v>
      </c>
      <c r="C45" s="166" t="s">
        <v>1763</v>
      </c>
      <c r="D45" s="166" t="s">
        <v>824</v>
      </c>
      <c r="E45" s="143" t="s">
        <v>421</v>
      </c>
      <c r="F45" s="142" t="s">
        <v>2390</v>
      </c>
      <c r="G45" s="142" t="s">
        <v>2391</v>
      </c>
      <c r="H45" s="142" t="s">
        <v>2392</v>
      </c>
      <c r="I45" s="142" t="s">
        <v>1224</v>
      </c>
      <c r="J45" s="142" t="s">
        <v>2393</v>
      </c>
    </row>
    <row r="46" spans="1:10" ht="50" x14ac:dyDescent="0.35">
      <c r="A46" s="142" t="s">
        <v>245</v>
      </c>
      <c r="B46" s="166" t="s">
        <v>12</v>
      </c>
      <c r="C46" s="166" t="s">
        <v>246</v>
      </c>
      <c r="D46" s="166" t="s">
        <v>789</v>
      </c>
      <c r="E46" s="143" t="s">
        <v>31</v>
      </c>
      <c r="F46" s="142" t="s">
        <v>2394</v>
      </c>
      <c r="G46" s="142" t="s">
        <v>893</v>
      </c>
      <c r="H46" s="142" t="s">
        <v>2395</v>
      </c>
      <c r="I46" s="142" t="s">
        <v>1224</v>
      </c>
      <c r="J46" s="142" t="s">
        <v>2396</v>
      </c>
    </row>
    <row r="47" spans="1:10" ht="25" x14ac:dyDescent="0.35">
      <c r="A47" s="142" t="s">
        <v>159</v>
      </c>
      <c r="B47" s="166" t="s">
        <v>12</v>
      </c>
      <c r="C47" s="166" t="s">
        <v>160</v>
      </c>
      <c r="D47" s="166" t="s">
        <v>807</v>
      </c>
      <c r="E47" s="143" t="s">
        <v>31</v>
      </c>
      <c r="F47" s="142" t="s">
        <v>2397</v>
      </c>
      <c r="G47" s="142" t="s">
        <v>875</v>
      </c>
      <c r="H47" s="142" t="s">
        <v>2398</v>
      </c>
      <c r="I47" s="142" t="s">
        <v>2399</v>
      </c>
      <c r="J47" s="142" t="s">
        <v>2400</v>
      </c>
    </row>
    <row r="48" spans="1:10" ht="37.5" x14ac:dyDescent="0.35">
      <c r="A48" s="142" t="s">
        <v>211</v>
      </c>
      <c r="B48" s="166" t="s">
        <v>12</v>
      </c>
      <c r="C48" s="166" t="s">
        <v>212</v>
      </c>
      <c r="D48" s="166" t="s">
        <v>548</v>
      </c>
      <c r="E48" s="143" t="s">
        <v>43</v>
      </c>
      <c r="F48" s="142" t="s">
        <v>2401</v>
      </c>
      <c r="G48" s="142" t="s">
        <v>924</v>
      </c>
      <c r="H48" s="142" t="s">
        <v>2402</v>
      </c>
      <c r="I48" s="142" t="s">
        <v>2399</v>
      </c>
      <c r="J48" s="142" t="s">
        <v>2403</v>
      </c>
    </row>
    <row r="49" spans="1:10" ht="25" x14ac:dyDescent="0.35">
      <c r="A49" s="142" t="s">
        <v>237</v>
      </c>
      <c r="B49" s="166" t="s">
        <v>58</v>
      </c>
      <c r="C49" s="166" t="s">
        <v>238</v>
      </c>
      <c r="D49" s="166" t="s">
        <v>777</v>
      </c>
      <c r="E49" s="143" t="s">
        <v>31</v>
      </c>
      <c r="F49" s="142" t="s">
        <v>2404</v>
      </c>
      <c r="G49" s="142" t="s">
        <v>884</v>
      </c>
      <c r="H49" s="142" t="s">
        <v>2405</v>
      </c>
      <c r="I49" s="142" t="s">
        <v>2406</v>
      </c>
      <c r="J49" s="142" t="s">
        <v>2407</v>
      </c>
    </row>
    <row r="50" spans="1:10" ht="62.5" x14ac:dyDescent="0.35">
      <c r="A50" s="142" t="s">
        <v>2017</v>
      </c>
      <c r="B50" s="166" t="s">
        <v>12</v>
      </c>
      <c r="C50" s="166" t="s">
        <v>1905</v>
      </c>
      <c r="D50" s="166" t="s">
        <v>764</v>
      </c>
      <c r="E50" s="143" t="s">
        <v>16</v>
      </c>
      <c r="F50" s="142" t="s">
        <v>953</v>
      </c>
      <c r="G50" s="142" t="s">
        <v>2408</v>
      </c>
      <c r="H50" s="142" t="s">
        <v>2409</v>
      </c>
      <c r="I50" s="142" t="s">
        <v>2406</v>
      </c>
      <c r="J50" s="142" t="s">
        <v>2410</v>
      </c>
    </row>
    <row r="51" spans="1:10" ht="25" x14ac:dyDescent="0.35">
      <c r="A51" s="142" t="s">
        <v>161</v>
      </c>
      <c r="B51" s="166" t="s">
        <v>12</v>
      </c>
      <c r="C51" s="166" t="s">
        <v>162</v>
      </c>
      <c r="D51" s="166" t="s">
        <v>807</v>
      </c>
      <c r="E51" s="143" t="s">
        <v>31</v>
      </c>
      <c r="F51" s="142" t="s">
        <v>2397</v>
      </c>
      <c r="G51" s="142" t="s">
        <v>876</v>
      </c>
      <c r="H51" s="142" t="s">
        <v>2411</v>
      </c>
      <c r="I51" s="142" t="s">
        <v>2412</v>
      </c>
      <c r="J51" s="142" t="s">
        <v>2413</v>
      </c>
    </row>
    <row r="52" spans="1:10" ht="37.5" x14ac:dyDescent="0.35">
      <c r="A52" s="142" t="s">
        <v>1952</v>
      </c>
      <c r="B52" s="166" t="s">
        <v>12</v>
      </c>
      <c r="C52" s="166" t="s">
        <v>1953</v>
      </c>
      <c r="D52" s="166" t="s">
        <v>824</v>
      </c>
      <c r="E52" s="143" t="s">
        <v>31</v>
      </c>
      <c r="F52" s="142" t="s">
        <v>2414</v>
      </c>
      <c r="G52" s="142" t="s">
        <v>2415</v>
      </c>
      <c r="H52" s="142" t="s">
        <v>2416</v>
      </c>
      <c r="I52" s="142" t="s">
        <v>1392</v>
      </c>
      <c r="J52" s="142" t="s">
        <v>2417</v>
      </c>
    </row>
    <row r="53" spans="1:10" ht="25" x14ac:dyDescent="0.35">
      <c r="A53" s="142" t="s">
        <v>83</v>
      </c>
      <c r="B53" s="166" t="s">
        <v>58</v>
      </c>
      <c r="C53" s="166" t="s">
        <v>84</v>
      </c>
      <c r="D53" s="166" t="s">
        <v>553</v>
      </c>
      <c r="E53" s="143" t="s">
        <v>30</v>
      </c>
      <c r="F53" s="142" t="s">
        <v>896</v>
      </c>
      <c r="G53" s="142" t="s">
        <v>897</v>
      </c>
      <c r="H53" s="142" t="s">
        <v>898</v>
      </c>
      <c r="I53" s="142" t="s">
        <v>1392</v>
      </c>
      <c r="J53" s="142" t="s">
        <v>2418</v>
      </c>
    </row>
    <row r="54" spans="1:10" ht="37.5" x14ac:dyDescent="0.35">
      <c r="A54" s="142" t="s">
        <v>1738</v>
      </c>
      <c r="B54" s="166" t="s">
        <v>58</v>
      </c>
      <c r="C54" s="166" t="s">
        <v>1739</v>
      </c>
      <c r="D54" s="166" t="s">
        <v>738</v>
      </c>
      <c r="E54" s="143" t="s">
        <v>30</v>
      </c>
      <c r="F54" s="142" t="s">
        <v>879</v>
      </c>
      <c r="G54" s="142" t="s">
        <v>2419</v>
      </c>
      <c r="H54" s="142" t="s">
        <v>2420</v>
      </c>
      <c r="I54" s="142" t="s">
        <v>2421</v>
      </c>
      <c r="J54" s="142" t="s">
        <v>977</v>
      </c>
    </row>
    <row r="55" spans="1:10" x14ac:dyDescent="0.35">
      <c r="A55" s="142" t="s">
        <v>2013</v>
      </c>
      <c r="B55" s="166" t="s">
        <v>17</v>
      </c>
      <c r="C55" s="166" t="s">
        <v>1774</v>
      </c>
      <c r="D55" s="166" t="s">
        <v>405</v>
      </c>
      <c r="E55" s="143" t="s">
        <v>43</v>
      </c>
      <c r="F55" s="142" t="s">
        <v>2422</v>
      </c>
      <c r="G55" s="142" t="s">
        <v>2423</v>
      </c>
      <c r="H55" s="142" t="s">
        <v>2424</v>
      </c>
      <c r="I55" s="142" t="s">
        <v>1404</v>
      </c>
      <c r="J55" s="142" t="s">
        <v>2425</v>
      </c>
    </row>
    <row r="56" spans="1:10" ht="37.5" x14ac:dyDescent="0.35">
      <c r="A56" s="142" t="s">
        <v>1954</v>
      </c>
      <c r="B56" s="166" t="s">
        <v>12</v>
      </c>
      <c r="C56" s="166" t="s">
        <v>1955</v>
      </c>
      <c r="D56" s="166" t="s">
        <v>824</v>
      </c>
      <c r="E56" s="143" t="s">
        <v>31</v>
      </c>
      <c r="F56" s="142" t="s">
        <v>2426</v>
      </c>
      <c r="G56" s="142" t="s">
        <v>2427</v>
      </c>
      <c r="H56" s="142" t="s">
        <v>2428</v>
      </c>
      <c r="I56" s="142" t="s">
        <v>1404</v>
      </c>
      <c r="J56" s="142" t="s">
        <v>2429</v>
      </c>
    </row>
    <row r="57" spans="1:10" ht="25" x14ac:dyDescent="0.35">
      <c r="A57" s="142" t="s">
        <v>197</v>
      </c>
      <c r="B57" s="166" t="s">
        <v>58</v>
      </c>
      <c r="C57" s="166" t="s">
        <v>198</v>
      </c>
      <c r="D57" s="166" t="s">
        <v>593</v>
      </c>
      <c r="E57" s="143" t="s">
        <v>30</v>
      </c>
      <c r="F57" s="142" t="s">
        <v>2430</v>
      </c>
      <c r="G57" s="142" t="s">
        <v>886</v>
      </c>
      <c r="H57" s="142" t="s">
        <v>2431</v>
      </c>
      <c r="I57" s="142" t="s">
        <v>2432</v>
      </c>
      <c r="J57" s="142" t="s">
        <v>2433</v>
      </c>
    </row>
    <row r="58" spans="1:10" ht="37.5" x14ac:dyDescent="0.35">
      <c r="A58" s="142" t="s">
        <v>188</v>
      </c>
      <c r="B58" s="166" t="s">
        <v>12</v>
      </c>
      <c r="C58" s="166" t="s">
        <v>189</v>
      </c>
      <c r="D58" s="166" t="s">
        <v>503</v>
      </c>
      <c r="E58" s="143" t="s">
        <v>16</v>
      </c>
      <c r="F58" s="142" t="s">
        <v>904</v>
      </c>
      <c r="G58" s="142" t="s">
        <v>888</v>
      </c>
      <c r="H58" s="142" t="s">
        <v>2434</v>
      </c>
      <c r="I58" s="142" t="s">
        <v>901</v>
      </c>
      <c r="J58" s="142" t="s">
        <v>2435</v>
      </c>
    </row>
    <row r="59" spans="1:10" ht="25" x14ac:dyDescent="0.35">
      <c r="A59" s="142" t="s">
        <v>139</v>
      </c>
      <c r="B59" s="166" t="s">
        <v>12</v>
      </c>
      <c r="C59" s="166" t="s">
        <v>140</v>
      </c>
      <c r="D59" s="166" t="s">
        <v>544</v>
      </c>
      <c r="E59" s="143" t="s">
        <v>16</v>
      </c>
      <c r="F59" s="142" t="s">
        <v>930</v>
      </c>
      <c r="G59" s="142" t="s">
        <v>891</v>
      </c>
      <c r="H59" s="142" t="s">
        <v>2436</v>
      </c>
      <c r="I59" s="142" t="s">
        <v>902</v>
      </c>
      <c r="J59" s="142" t="s">
        <v>2437</v>
      </c>
    </row>
    <row r="60" spans="1:10" ht="25" x14ac:dyDescent="0.35">
      <c r="A60" s="142" t="s">
        <v>223</v>
      </c>
      <c r="B60" s="166" t="s">
        <v>58</v>
      </c>
      <c r="C60" s="166" t="s">
        <v>224</v>
      </c>
      <c r="D60" s="166" t="s">
        <v>644</v>
      </c>
      <c r="E60" s="143" t="s">
        <v>116</v>
      </c>
      <c r="F60" s="142" t="s">
        <v>2438</v>
      </c>
      <c r="G60" s="142" t="s">
        <v>889</v>
      </c>
      <c r="H60" s="142" t="s">
        <v>2439</v>
      </c>
      <c r="I60" s="142" t="s">
        <v>902</v>
      </c>
      <c r="J60" s="142" t="s">
        <v>1534</v>
      </c>
    </row>
    <row r="61" spans="1:10" ht="25" x14ac:dyDescent="0.35">
      <c r="A61" s="142" t="s">
        <v>1805</v>
      </c>
      <c r="B61" s="166" t="s">
        <v>12</v>
      </c>
      <c r="C61" s="166" t="s">
        <v>1806</v>
      </c>
      <c r="D61" s="166" t="s">
        <v>824</v>
      </c>
      <c r="E61" s="143" t="s">
        <v>421</v>
      </c>
      <c r="F61" s="142" t="s">
        <v>2440</v>
      </c>
      <c r="G61" s="142" t="s">
        <v>1453</v>
      </c>
      <c r="H61" s="142" t="s">
        <v>2441</v>
      </c>
      <c r="I61" s="142" t="s">
        <v>1293</v>
      </c>
      <c r="J61" s="142" t="s">
        <v>2442</v>
      </c>
    </row>
    <row r="62" spans="1:10" ht="37.5" x14ac:dyDescent="0.35">
      <c r="A62" s="142" t="s">
        <v>77</v>
      </c>
      <c r="B62" s="166" t="s">
        <v>12</v>
      </c>
      <c r="C62" s="166" t="s">
        <v>78</v>
      </c>
      <c r="D62" s="166" t="s">
        <v>503</v>
      </c>
      <c r="E62" s="143" t="s">
        <v>31</v>
      </c>
      <c r="F62" s="142" t="s">
        <v>2443</v>
      </c>
      <c r="G62" s="142" t="s">
        <v>899</v>
      </c>
      <c r="H62" s="142" t="s">
        <v>2444</v>
      </c>
      <c r="I62" s="142" t="s">
        <v>2445</v>
      </c>
      <c r="J62" s="142" t="s">
        <v>2446</v>
      </c>
    </row>
    <row r="63" spans="1:10" ht="25" x14ac:dyDescent="0.35">
      <c r="A63" s="142" t="s">
        <v>1801</v>
      </c>
      <c r="B63" s="166" t="s">
        <v>12</v>
      </c>
      <c r="C63" s="166" t="s">
        <v>1802</v>
      </c>
      <c r="D63" s="166" t="s">
        <v>824</v>
      </c>
      <c r="E63" s="143" t="s">
        <v>421</v>
      </c>
      <c r="F63" s="142" t="s">
        <v>2447</v>
      </c>
      <c r="G63" s="142" t="s">
        <v>1030</v>
      </c>
      <c r="H63" s="142" t="s">
        <v>2448</v>
      </c>
      <c r="I63" s="142" t="s">
        <v>1425</v>
      </c>
      <c r="J63" s="142" t="s">
        <v>2449</v>
      </c>
    </row>
    <row r="64" spans="1:10" ht="50" x14ac:dyDescent="0.35">
      <c r="A64" s="142" t="s">
        <v>2037</v>
      </c>
      <c r="B64" s="166" t="s">
        <v>12</v>
      </c>
      <c r="C64" s="166" t="s">
        <v>1904</v>
      </c>
      <c r="D64" s="166" t="s">
        <v>764</v>
      </c>
      <c r="E64" s="143" t="s">
        <v>31</v>
      </c>
      <c r="F64" s="142" t="s">
        <v>2450</v>
      </c>
      <c r="G64" s="142" t="s">
        <v>2451</v>
      </c>
      <c r="H64" s="142" t="s">
        <v>2452</v>
      </c>
      <c r="I64" s="142" t="s">
        <v>2453</v>
      </c>
      <c r="J64" s="142" t="s">
        <v>2454</v>
      </c>
    </row>
    <row r="65" spans="1:10" ht="37.5" x14ac:dyDescent="0.35">
      <c r="A65" s="142" t="s">
        <v>234</v>
      </c>
      <c r="B65" s="166" t="s">
        <v>58</v>
      </c>
      <c r="C65" s="166" t="s">
        <v>187</v>
      </c>
      <c r="D65" s="166" t="s">
        <v>738</v>
      </c>
      <c r="E65" s="143" t="s">
        <v>30</v>
      </c>
      <c r="F65" s="142" t="s">
        <v>907</v>
      </c>
      <c r="G65" s="142" t="s">
        <v>908</v>
      </c>
      <c r="H65" s="142" t="s">
        <v>908</v>
      </c>
      <c r="I65" s="142" t="s">
        <v>2455</v>
      </c>
      <c r="J65" s="142" t="s">
        <v>2456</v>
      </c>
    </row>
    <row r="66" spans="1:10" x14ac:dyDescent="0.35">
      <c r="A66" s="142" t="s">
        <v>201</v>
      </c>
      <c r="B66" s="166" t="s">
        <v>58</v>
      </c>
      <c r="C66" s="166" t="s">
        <v>202</v>
      </c>
      <c r="D66" s="166" t="s">
        <v>600</v>
      </c>
      <c r="E66" s="143" t="s">
        <v>30</v>
      </c>
      <c r="F66" s="142" t="s">
        <v>2457</v>
      </c>
      <c r="G66" s="142" t="s">
        <v>911</v>
      </c>
      <c r="H66" s="142" t="s">
        <v>2458</v>
      </c>
      <c r="I66" s="142" t="s">
        <v>2459</v>
      </c>
      <c r="J66" s="142" t="s">
        <v>2460</v>
      </c>
    </row>
    <row r="67" spans="1:10" ht="37.5" x14ac:dyDescent="0.35">
      <c r="A67" s="142" t="s">
        <v>1923</v>
      </c>
      <c r="B67" s="166" t="s">
        <v>12</v>
      </c>
      <c r="C67" s="166" t="s">
        <v>1924</v>
      </c>
      <c r="D67" s="166" t="s">
        <v>548</v>
      </c>
      <c r="E67" s="143" t="s">
        <v>16</v>
      </c>
      <c r="F67" s="142" t="s">
        <v>907</v>
      </c>
      <c r="G67" s="142" t="s">
        <v>2461</v>
      </c>
      <c r="H67" s="142" t="s">
        <v>2461</v>
      </c>
      <c r="I67" s="142" t="s">
        <v>2459</v>
      </c>
      <c r="J67" s="142" t="s">
        <v>2462</v>
      </c>
    </row>
    <row r="68" spans="1:10" ht="37.5" x14ac:dyDescent="0.35">
      <c r="A68" s="142" t="s">
        <v>102</v>
      </c>
      <c r="B68" s="166" t="s">
        <v>12</v>
      </c>
      <c r="C68" s="166" t="s">
        <v>103</v>
      </c>
      <c r="D68" s="166" t="s">
        <v>548</v>
      </c>
      <c r="E68" s="143" t="s">
        <v>16</v>
      </c>
      <c r="F68" s="142" t="s">
        <v>2463</v>
      </c>
      <c r="G68" s="142" t="s">
        <v>906</v>
      </c>
      <c r="H68" s="142" t="s">
        <v>2464</v>
      </c>
      <c r="I68" s="142" t="s">
        <v>2465</v>
      </c>
      <c r="J68" s="142" t="s">
        <v>2466</v>
      </c>
    </row>
    <row r="69" spans="1:10" ht="37.5" x14ac:dyDescent="0.35">
      <c r="A69" s="142" t="s">
        <v>1808</v>
      </c>
      <c r="B69" s="166" t="s">
        <v>12</v>
      </c>
      <c r="C69" s="166" t="s">
        <v>1809</v>
      </c>
      <c r="D69" s="166" t="s">
        <v>824</v>
      </c>
      <c r="E69" s="143" t="s">
        <v>31</v>
      </c>
      <c r="F69" s="142" t="s">
        <v>2467</v>
      </c>
      <c r="G69" s="142" t="s">
        <v>2468</v>
      </c>
      <c r="H69" s="142" t="s">
        <v>2469</v>
      </c>
      <c r="I69" s="142" t="s">
        <v>2465</v>
      </c>
      <c r="J69" s="142" t="s">
        <v>2470</v>
      </c>
    </row>
    <row r="70" spans="1:10" ht="25" x14ac:dyDescent="0.35">
      <c r="A70" s="142" t="s">
        <v>225</v>
      </c>
      <c r="B70" s="166" t="s">
        <v>58</v>
      </c>
      <c r="C70" s="166" t="s">
        <v>226</v>
      </c>
      <c r="D70" s="166" t="s">
        <v>644</v>
      </c>
      <c r="E70" s="143" t="s">
        <v>116</v>
      </c>
      <c r="F70" s="142" t="s">
        <v>2471</v>
      </c>
      <c r="G70" s="142" t="s">
        <v>909</v>
      </c>
      <c r="H70" s="142" t="s">
        <v>2472</v>
      </c>
      <c r="I70" s="142" t="s">
        <v>2473</v>
      </c>
      <c r="J70" s="142" t="s">
        <v>2474</v>
      </c>
    </row>
    <row r="71" spans="1:10" x14ac:dyDescent="0.35">
      <c r="A71" s="142" t="s">
        <v>397</v>
      </c>
      <c r="B71" s="166" t="s">
        <v>17</v>
      </c>
      <c r="C71" s="166" t="s">
        <v>263</v>
      </c>
      <c r="D71" s="166" t="s">
        <v>405</v>
      </c>
      <c r="E71" s="143" t="s">
        <v>16</v>
      </c>
      <c r="F71" s="142" t="s">
        <v>870</v>
      </c>
      <c r="G71" s="142" t="s">
        <v>1536</v>
      </c>
      <c r="H71" s="142" t="s">
        <v>1537</v>
      </c>
      <c r="I71" s="142" t="s">
        <v>2475</v>
      </c>
      <c r="J71" s="142" t="s">
        <v>2476</v>
      </c>
    </row>
    <row r="72" spans="1:10" ht="37.5" x14ac:dyDescent="0.35">
      <c r="A72" s="142" t="s">
        <v>63</v>
      </c>
      <c r="B72" s="166" t="s">
        <v>12</v>
      </c>
      <c r="C72" s="166" t="s">
        <v>64</v>
      </c>
      <c r="D72" s="166" t="s">
        <v>475</v>
      </c>
      <c r="E72" s="143" t="s">
        <v>31</v>
      </c>
      <c r="F72" s="142" t="s">
        <v>2477</v>
      </c>
      <c r="G72" s="142" t="s">
        <v>933</v>
      </c>
      <c r="H72" s="142" t="s">
        <v>2478</v>
      </c>
      <c r="I72" s="142" t="s">
        <v>910</v>
      </c>
      <c r="J72" s="142" t="s">
        <v>2479</v>
      </c>
    </row>
    <row r="73" spans="1:10" ht="62.5" x14ac:dyDescent="0.35">
      <c r="A73" s="142" t="s">
        <v>1772</v>
      </c>
      <c r="B73" s="166" t="s">
        <v>12</v>
      </c>
      <c r="C73" s="166" t="s">
        <v>1773</v>
      </c>
      <c r="D73" s="166" t="s">
        <v>764</v>
      </c>
      <c r="E73" s="143" t="s">
        <v>16</v>
      </c>
      <c r="F73" s="142" t="s">
        <v>879</v>
      </c>
      <c r="G73" s="142" t="s">
        <v>2480</v>
      </c>
      <c r="H73" s="142" t="s">
        <v>2481</v>
      </c>
      <c r="I73" s="142" t="s">
        <v>2482</v>
      </c>
      <c r="J73" s="142" t="s">
        <v>2483</v>
      </c>
    </row>
    <row r="74" spans="1:10" x14ac:dyDescent="0.35">
      <c r="A74" s="142" t="s">
        <v>2015</v>
      </c>
      <c r="B74" s="166" t="s">
        <v>17</v>
      </c>
      <c r="C74" s="166" t="s">
        <v>1903</v>
      </c>
      <c r="D74" s="166" t="s">
        <v>405</v>
      </c>
      <c r="E74" s="143" t="s">
        <v>16</v>
      </c>
      <c r="F74" s="142" t="s">
        <v>879</v>
      </c>
      <c r="G74" s="142" t="s">
        <v>2484</v>
      </c>
      <c r="H74" s="142" t="s">
        <v>2485</v>
      </c>
      <c r="I74" s="142" t="s">
        <v>913</v>
      </c>
      <c r="J74" s="142" t="s">
        <v>2486</v>
      </c>
    </row>
    <row r="75" spans="1:10" x14ac:dyDescent="0.35">
      <c r="A75" s="142" t="s">
        <v>383</v>
      </c>
      <c r="B75" s="166" t="s">
        <v>17</v>
      </c>
      <c r="C75" s="166" t="s">
        <v>265</v>
      </c>
      <c r="D75" s="166" t="s">
        <v>405</v>
      </c>
      <c r="E75" s="143" t="s">
        <v>31</v>
      </c>
      <c r="F75" s="142" t="s">
        <v>2487</v>
      </c>
      <c r="G75" s="142" t="s">
        <v>1535</v>
      </c>
      <c r="H75" s="142" t="s">
        <v>2488</v>
      </c>
      <c r="I75" s="142" t="s">
        <v>913</v>
      </c>
      <c r="J75" s="142" t="s">
        <v>2489</v>
      </c>
    </row>
    <row r="76" spans="1:10" x14ac:dyDescent="0.35">
      <c r="A76" s="142" t="s">
        <v>1716</v>
      </c>
      <c r="B76" s="166" t="s">
        <v>58</v>
      </c>
      <c r="C76" s="166" t="s">
        <v>1717</v>
      </c>
      <c r="D76" s="166" t="s">
        <v>738</v>
      </c>
      <c r="E76" s="143" t="s">
        <v>30</v>
      </c>
      <c r="F76" s="142" t="s">
        <v>879</v>
      </c>
      <c r="G76" s="142" t="s">
        <v>2490</v>
      </c>
      <c r="H76" s="142" t="s">
        <v>2491</v>
      </c>
      <c r="I76" s="142" t="s">
        <v>916</v>
      </c>
      <c r="J76" s="142" t="s">
        <v>2492</v>
      </c>
    </row>
    <row r="77" spans="1:10" x14ac:dyDescent="0.35">
      <c r="A77" s="142" t="s">
        <v>384</v>
      </c>
      <c r="B77" s="166" t="s">
        <v>17</v>
      </c>
      <c r="C77" s="166" t="s">
        <v>170</v>
      </c>
      <c r="D77" s="166" t="s">
        <v>405</v>
      </c>
      <c r="E77" s="143" t="s">
        <v>36</v>
      </c>
      <c r="F77" s="142" t="s">
        <v>2493</v>
      </c>
      <c r="G77" s="142" t="s">
        <v>1558</v>
      </c>
      <c r="H77" s="142" t="s">
        <v>2494</v>
      </c>
      <c r="I77" s="142" t="s">
        <v>916</v>
      </c>
      <c r="J77" s="142" t="s">
        <v>2495</v>
      </c>
    </row>
    <row r="78" spans="1:10" ht="37.5" x14ac:dyDescent="0.35">
      <c r="A78" s="142" t="s">
        <v>114</v>
      </c>
      <c r="B78" s="166" t="s">
        <v>12</v>
      </c>
      <c r="C78" s="166" t="s">
        <v>115</v>
      </c>
      <c r="D78" s="166" t="s">
        <v>548</v>
      </c>
      <c r="E78" s="143" t="s">
        <v>43</v>
      </c>
      <c r="F78" s="142" t="s">
        <v>2496</v>
      </c>
      <c r="G78" s="142" t="s">
        <v>921</v>
      </c>
      <c r="H78" s="142" t="s">
        <v>2497</v>
      </c>
      <c r="I78" s="142" t="s">
        <v>2498</v>
      </c>
      <c r="J78" s="142" t="s">
        <v>2499</v>
      </c>
    </row>
    <row r="79" spans="1:10" ht="50" x14ac:dyDescent="0.35">
      <c r="A79" s="142" t="s">
        <v>203</v>
      </c>
      <c r="B79" s="166" t="s">
        <v>12</v>
      </c>
      <c r="C79" s="166" t="s">
        <v>204</v>
      </c>
      <c r="D79" s="166" t="s">
        <v>548</v>
      </c>
      <c r="E79" s="143" t="s">
        <v>16</v>
      </c>
      <c r="F79" s="142" t="s">
        <v>959</v>
      </c>
      <c r="G79" s="142" t="s">
        <v>946</v>
      </c>
      <c r="H79" s="142" t="s">
        <v>2500</v>
      </c>
      <c r="I79" s="142" t="s">
        <v>2501</v>
      </c>
      <c r="J79" s="142" t="s">
        <v>1540</v>
      </c>
    </row>
    <row r="80" spans="1:10" ht="50" x14ac:dyDescent="0.35">
      <c r="A80" s="142" t="s">
        <v>205</v>
      </c>
      <c r="B80" s="166" t="s">
        <v>12</v>
      </c>
      <c r="C80" s="166" t="s">
        <v>206</v>
      </c>
      <c r="D80" s="166" t="s">
        <v>548</v>
      </c>
      <c r="E80" s="143" t="s">
        <v>16</v>
      </c>
      <c r="F80" s="142" t="s">
        <v>879</v>
      </c>
      <c r="G80" s="142" t="s">
        <v>905</v>
      </c>
      <c r="H80" s="142" t="s">
        <v>2502</v>
      </c>
      <c r="I80" s="142" t="s">
        <v>922</v>
      </c>
      <c r="J80" s="142" t="s">
        <v>1543</v>
      </c>
    </row>
    <row r="81" spans="1:10" x14ac:dyDescent="0.35">
      <c r="A81" s="142" t="s">
        <v>396</v>
      </c>
      <c r="B81" s="166" t="s">
        <v>17</v>
      </c>
      <c r="C81" s="166" t="s">
        <v>262</v>
      </c>
      <c r="D81" s="166" t="s">
        <v>405</v>
      </c>
      <c r="E81" s="143" t="s">
        <v>16</v>
      </c>
      <c r="F81" s="142" t="s">
        <v>900</v>
      </c>
      <c r="G81" s="142" t="s">
        <v>1538</v>
      </c>
      <c r="H81" s="142" t="s">
        <v>2503</v>
      </c>
      <c r="I81" s="142" t="s">
        <v>928</v>
      </c>
      <c r="J81" s="142" t="s">
        <v>2504</v>
      </c>
    </row>
    <row r="82" spans="1:10" ht="37.5" x14ac:dyDescent="0.35">
      <c r="A82" s="142" t="s">
        <v>1971</v>
      </c>
      <c r="B82" s="166" t="s">
        <v>12</v>
      </c>
      <c r="C82" s="166" t="s">
        <v>1796</v>
      </c>
      <c r="D82" s="166" t="s">
        <v>764</v>
      </c>
      <c r="E82" s="143" t="s">
        <v>16</v>
      </c>
      <c r="F82" s="142" t="s">
        <v>930</v>
      </c>
      <c r="G82" s="142" t="s">
        <v>2505</v>
      </c>
      <c r="H82" s="142" t="s">
        <v>2506</v>
      </c>
      <c r="I82" s="142" t="s">
        <v>929</v>
      </c>
      <c r="J82" s="142" t="s">
        <v>2507</v>
      </c>
    </row>
    <row r="83" spans="1:10" x14ac:dyDescent="0.35">
      <c r="A83" s="142" t="s">
        <v>37</v>
      </c>
      <c r="B83" s="166" t="s">
        <v>17</v>
      </c>
      <c r="C83" s="166" t="s">
        <v>34</v>
      </c>
      <c r="D83" s="166" t="s">
        <v>405</v>
      </c>
      <c r="E83" s="143" t="s">
        <v>31</v>
      </c>
      <c r="F83" s="142" t="s">
        <v>887</v>
      </c>
      <c r="G83" s="142" t="s">
        <v>1541</v>
      </c>
      <c r="H83" s="142" t="s">
        <v>1542</v>
      </c>
      <c r="I83" s="142" t="s">
        <v>931</v>
      </c>
      <c r="J83" s="142" t="s">
        <v>2508</v>
      </c>
    </row>
    <row r="84" spans="1:10" x14ac:dyDescent="0.35">
      <c r="A84" s="142" t="s">
        <v>120</v>
      </c>
      <c r="B84" s="166" t="s">
        <v>17</v>
      </c>
      <c r="C84" s="166" t="s">
        <v>121</v>
      </c>
      <c r="D84" s="166" t="s">
        <v>405</v>
      </c>
      <c r="E84" s="143" t="s">
        <v>16</v>
      </c>
      <c r="F84" s="142" t="s">
        <v>930</v>
      </c>
      <c r="G84" s="142" t="s">
        <v>1544</v>
      </c>
      <c r="H84" s="142" t="s">
        <v>1545</v>
      </c>
      <c r="I84" s="142" t="s">
        <v>931</v>
      </c>
      <c r="J84" s="142" t="s">
        <v>2509</v>
      </c>
    </row>
    <row r="85" spans="1:10" ht="37.5" x14ac:dyDescent="0.35">
      <c r="A85" s="142" t="s">
        <v>152</v>
      </c>
      <c r="B85" s="166" t="s">
        <v>12</v>
      </c>
      <c r="C85" s="166" t="s">
        <v>153</v>
      </c>
      <c r="D85" s="166" t="s">
        <v>807</v>
      </c>
      <c r="E85" s="143" t="s">
        <v>31</v>
      </c>
      <c r="F85" s="142" t="s">
        <v>2510</v>
      </c>
      <c r="G85" s="142" t="s">
        <v>932</v>
      </c>
      <c r="H85" s="142" t="s">
        <v>2511</v>
      </c>
      <c r="I85" s="142" t="s">
        <v>934</v>
      </c>
      <c r="J85" s="142" t="s">
        <v>2512</v>
      </c>
    </row>
    <row r="86" spans="1:10" ht="25" x14ac:dyDescent="0.35">
      <c r="A86" s="142" t="s">
        <v>255</v>
      </c>
      <c r="B86" s="166" t="s">
        <v>12</v>
      </c>
      <c r="C86" s="166" t="s">
        <v>256</v>
      </c>
      <c r="D86" s="166" t="s">
        <v>798</v>
      </c>
      <c r="E86" s="143" t="s">
        <v>43</v>
      </c>
      <c r="F86" s="142" t="s">
        <v>2513</v>
      </c>
      <c r="G86" s="142" t="s">
        <v>962</v>
      </c>
      <c r="H86" s="142" t="s">
        <v>2514</v>
      </c>
      <c r="I86" s="142" t="s">
        <v>934</v>
      </c>
      <c r="J86" s="142" t="s">
        <v>2515</v>
      </c>
    </row>
    <row r="87" spans="1:10" ht="25" x14ac:dyDescent="0.35">
      <c r="A87" s="142" t="s">
        <v>1909</v>
      </c>
      <c r="B87" s="166" t="s">
        <v>58</v>
      </c>
      <c r="C87" s="166" t="s">
        <v>1910</v>
      </c>
      <c r="D87" s="166" t="s">
        <v>2172</v>
      </c>
      <c r="E87" s="143" t="s">
        <v>30</v>
      </c>
      <c r="F87" s="142" t="s">
        <v>2516</v>
      </c>
      <c r="G87" s="142" t="s">
        <v>2517</v>
      </c>
      <c r="H87" s="142" t="s">
        <v>2518</v>
      </c>
      <c r="I87" s="142" t="s">
        <v>936</v>
      </c>
      <c r="J87" s="142" t="s">
        <v>2519</v>
      </c>
    </row>
    <row r="88" spans="1:10" x14ac:dyDescent="0.35">
      <c r="A88" s="142" t="s">
        <v>1718</v>
      </c>
      <c r="B88" s="166" t="s">
        <v>17</v>
      </c>
      <c r="C88" s="166" t="s">
        <v>1719</v>
      </c>
      <c r="D88" s="166" t="s">
        <v>405</v>
      </c>
      <c r="E88" s="143" t="s">
        <v>31</v>
      </c>
      <c r="F88" s="142" t="s">
        <v>1519</v>
      </c>
      <c r="G88" s="142" t="s">
        <v>2520</v>
      </c>
      <c r="H88" s="142" t="s">
        <v>2521</v>
      </c>
      <c r="I88" s="142" t="s">
        <v>936</v>
      </c>
      <c r="J88" s="142" t="s">
        <v>2522</v>
      </c>
    </row>
    <row r="89" spans="1:10" ht="37.5" x14ac:dyDescent="0.35">
      <c r="A89" s="142" t="s">
        <v>46</v>
      </c>
      <c r="B89" s="166" t="s">
        <v>12</v>
      </c>
      <c r="C89" s="166" t="s">
        <v>47</v>
      </c>
      <c r="D89" s="166" t="s">
        <v>548</v>
      </c>
      <c r="E89" s="143" t="s">
        <v>16</v>
      </c>
      <c r="F89" s="142" t="s">
        <v>2523</v>
      </c>
      <c r="G89" s="142" t="s">
        <v>919</v>
      </c>
      <c r="H89" s="142" t="s">
        <v>2524</v>
      </c>
      <c r="I89" s="142" t="s">
        <v>936</v>
      </c>
      <c r="J89" s="142" t="s">
        <v>2525</v>
      </c>
    </row>
    <row r="90" spans="1:10" ht="25" x14ac:dyDescent="0.35">
      <c r="A90" s="142" t="s">
        <v>150</v>
      </c>
      <c r="B90" s="166" t="s">
        <v>12</v>
      </c>
      <c r="C90" s="166" t="s">
        <v>151</v>
      </c>
      <c r="D90" s="166" t="s">
        <v>807</v>
      </c>
      <c r="E90" s="143" t="s">
        <v>31</v>
      </c>
      <c r="F90" s="142" t="s">
        <v>2526</v>
      </c>
      <c r="G90" s="142" t="s">
        <v>917</v>
      </c>
      <c r="H90" s="142" t="s">
        <v>2527</v>
      </c>
      <c r="I90" s="142" t="s">
        <v>937</v>
      </c>
      <c r="J90" s="142" t="s">
        <v>2528</v>
      </c>
    </row>
    <row r="91" spans="1:10" x14ac:dyDescent="0.35">
      <c r="A91" s="142" t="s">
        <v>1969</v>
      </c>
      <c r="B91" s="166" t="s">
        <v>17</v>
      </c>
      <c r="C91" s="166" t="s">
        <v>1907</v>
      </c>
      <c r="D91" s="166" t="s">
        <v>405</v>
      </c>
      <c r="E91" s="143" t="s">
        <v>16</v>
      </c>
      <c r="F91" s="142" t="s">
        <v>907</v>
      </c>
      <c r="G91" s="142" t="s">
        <v>2529</v>
      </c>
      <c r="H91" s="142" t="s">
        <v>2529</v>
      </c>
      <c r="I91" s="142" t="s">
        <v>937</v>
      </c>
      <c r="J91" s="142" t="s">
        <v>2530</v>
      </c>
    </row>
    <row r="92" spans="1:10" ht="25" x14ac:dyDescent="0.35">
      <c r="A92" s="142" t="s">
        <v>112</v>
      </c>
      <c r="B92" s="166" t="s">
        <v>58</v>
      </c>
      <c r="C92" s="166" t="s">
        <v>113</v>
      </c>
      <c r="D92" s="166" t="s">
        <v>588</v>
      </c>
      <c r="E92" s="143" t="s">
        <v>30</v>
      </c>
      <c r="F92" s="142" t="s">
        <v>941</v>
      </c>
      <c r="G92" s="142" t="s">
        <v>927</v>
      </c>
      <c r="H92" s="142" t="s">
        <v>2531</v>
      </c>
      <c r="I92" s="142" t="s">
        <v>937</v>
      </c>
      <c r="J92" s="142" t="s">
        <v>2532</v>
      </c>
    </row>
    <row r="93" spans="1:10" ht="37.5" x14ac:dyDescent="0.35">
      <c r="A93" s="142" t="s">
        <v>215</v>
      </c>
      <c r="B93" s="166" t="s">
        <v>12</v>
      </c>
      <c r="C93" s="166" t="s">
        <v>216</v>
      </c>
      <c r="D93" s="166" t="s">
        <v>548</v>
      </c>
      <c r="E93" s="143" t="s">
        <v>43</v>
      </c>
      <c r="F93" s="142" t="s">
        <v>2533</v>
      </c>
      <c r="G93" s="142" t="s">
        <v>920</v>
      </c>
      <c r="H93" s="142" t="s">
        <v>2534</v>
      </c>
      <c r="I93" s="142" t="s">
        <v>940</v>
      </c>
      <c r="J93" s="142" t="s">
        <v>2535</v>
      </c>
    </row>
    <row r="94" spans="1:10" x14ac:dyDescent="0.35">
      <c r="A94" s="142" t="s">
        <v>1792</v>
      </c>
      <c r="B94" s="166" t="s">
        <v>58</v>
      </c>
      <c r="C94" s="166" t="s">
        <v>1793</v>
      </c>
      <c r="D94" s="166" t="s">
        <v>496</v>
      </c>
      <c r="E94" s="143" t="s">
        <v>31</v>
      </c>
      <c r="F94" s="142" t="s">
        <v>1143</v>
      </c>
      <c r="G94" s="142" t="s">
        <v>2536</v>
      </c>
      <c r="H94" s="142" t="s">
        <v>2537</v>
      </c>
      <c r="I94" s="142" t="s">
        <v>940</v>
      </c>
      <c r="J94" s="142" t="s">
        <v>2538</v>
      </c>
    </row>
    <row r="95" spans="1:10" x14ac:dyDescent="0.35">
      <c r="A95" s="142" t="s">
        <v>124</v>
      </c>
      <c r="B95" s="166" t="s">
        <v>17</v>
      </c>
      <c r="C95" s="166" t="s">
        <v>125</v>
      </c>
      <c r="D95" s="166" t="s">
        <v>405</v>
      </c>
      <c r="E95" s="143" t="s">
        <v>119</v>
      </c>
      <c r="F95" s="142" t="s">
        <v>904</v>
      </c>
      <c r="G95" s="142" t="s">
        <v>1532</v>
      </c>
      <c r="H95" s="142" t="s">
        <v>2539</v>
      </c>
      <c r="I95" s="142" t="s">
        <v>940</v>
      </c>
      <c r="J95" s="142" t="s">
        <v>2540</v>
      </c>
    </row>
    <row r="96" spans="1:10" ht="50" x14ac:dyDescent="0.35">
      <c r="A96" s="142" t="s">
        <v>243</v>
      </c>
      <c r="B96" s="166" t="s">
        <v>12</v>
      </c>
      <c r="C96" s="166" t="s">
        <v>244</v>
      </c>
      <c r="D96" s="166" t="s">
        <v>789</v>
      </c>
      <c r="E96" s="143" t="s">
        <v>31</v>
      </c>
      <c r="F96" s="142" t="s">
        <v>2541</v>
      </c>
      <c r="G96" s="142" t="s">
        <v>912</v>
      </c>
      <c r="H96" s="142" t="s">
        <v>2542</v>
      </c>
      <c r="I96" s="142" t="s">
        <v>940</v>
      </c>
      <c r="J96" s="142" t="s">
        <v>2543</v>
      </c>
    </row>
    <row r="97" spans="1:10" x14ac:dyDescent="0.35">
      <c r="A97" s="142" t="s">
        <v>133</v>
      </c>
      <c r="B97" s="166" t="s">
        <v>17</v>
      </c>
      <c r="C97" s="166" t="s">
        <v>134</v>
      </c>
      <c r="D97" s="166" t="s">
        <v>405</v>
      </c>
      <c r="E97" s="143" t="s">
        <v>16</v>
      </c>
      <c r="F97" s="142" t="s">
        <v>930</v>
      </c>
      <c r="G97" s="142" t="s">
        <v>1547</v>
      </c>
      <c r="H97" s="142" t="s">
        <v>1548</v>
      </c>
      <c r="I97" s="142" t="s">
        <v>940</v>
      </c>
      <c r="J97" s="142" t="s">
        <v>2544</v>
      </c>
    </row>
    <row r="98" spans="1:10" x14ac:dyDescent="0.35">
      <c r="A98" s="142" t="s">
        <v>207</v>
      </c>
      <c r="B98" s="166" t="s">
        <v>58</v>
      </c>
      <c r="C98" s="166" t="s">
        <v>208</v>
      </c>
      <c r="D98" s="166" t="s">
        <v>627</v>
      </c>
      <c r="E98" s="143" t="s">
        <v>30</v>
      </c>
      <c r="F98" s="142" t="s">
        <v>890</v>
      </c>
      <c r="G98" s="142" t="s">
        <v>915</v>
      </c>
      <c r="H98" s="142" t="s">
        <v>2545</v>
      </c>
      <c r="I98" s="142" t="s">
        <v>944</v>
      </c>
      <c r="J98" s="142" t="s">
        <v>2546</v>
      </c>
    </row>
    <row r="99" spans="1:10" x14ac:dyDescent="0.35">
      <c r="A99" s="142" t="s">
        <v>54</v>
      </c>
      <c r="B99" s="166" t="s">
        <v>17</v>
      </c>
      <c r="C99" s="166" t="s">
        <v>55</v>
      </c>
      <c r="D99" s="166" t="s">
        <v>405</v>
      </c>
      <c r="E99" s="143" t="s">
        <v>31</v>
      </c>
      <c r="F99" s="142" t="s">
        <v>2547</v>
      </c>
      <c r="G99" s="142" t="s">
        <v>1440</v>
      </c>
      <c r="H99" s="142" t="s">
        <v>2548</v>
      </c>
      <c r="I99" s="142" t="s">
        <v>944</v>
      </c>
      <c r="J99" s="142" t="s">
        <v>2549</v>
      </c>
    </row>
    <row r="100" spans="1:10" x14ac:dyDescent="0.35">
      <c r="A100" s="142" t="s">
        <v>143</v>
      </c>
      <c r="B100" s="166" t="s">
        <v>17</v>
      </c>
      <c r="C100" s="166" t="s">
        <v>144</v>
      </c>
      <c r="D100" s="166" t="s">
        <v>405</v>
      </c>
      <c r="E100" s="143" t="s">
        <v>16</v>
      </c>
      <c r="F100" s="142" t="s">
        <v>959</v>
      </c>
      <c r="G100" s="142" t="s">
        <v>1539</v>
      </c>
      <c r="H100" s="142" t="s">
        <v>2550</v>
      </c>
      <c r="I100" s="142" t="s">
        <v>944</v>
      </c>
      <c r="J100" s="142" t="s">
        <v>2551</v>
      </c>
    </row>
    <row r="101" spans="1:10" ht="37.5" x14ac:dyDescent="0.35">
      <c r="A101" s="142" t="s">
        <v>1950</v>
      </c>
      <c r="B101" s="166" t="s">
        <v>12</v>
      </c>
      <c r="C101" s="166" t="s">
        <v>1951</v>
      </c>
      <c r="D101" s="166" t="s">
        <v>824</v>
      </c>
      <c r="E101" s="143" t="s">
        <v>421</v>
      </c>
      <c r="F101" s="142" t="s">
        <v>2552</v>
      </c>
      <c r="G101" s="142" t="s">
        <v>2553</v>
      </c>
      <c r="H101" s="142" t="s">
        <v>2554</v>
      </c>
      <c r="I101" s="142" t="s">
        <v>944</v>
      </c>
      <c r="J101" s="142" t="s">
        <v>2555</v>
      </c>
    </row>
    <row r="102" spans="1:10" ht="37.5" x14ac:dyDescent="0.35">
      <c r="A102" s="142" t="s">
        <v>1915</v>
      </c>
      <c r="B102" s="166" t="s">
        <v>12</v>
      </c>
      <c r="C102" s="166" t="s">
        <v>1916</v>
      </c>
      <c r="D102" s="166" t="s">
        <v>548</v>
      </c>
      <c r="E102" s="143" t="s">
        <v>16</v>
      </c>
      <c r="F102" s="142" t="s">
        <v>890</v>
      </c>
      <c r="G102" s="142" t="s">
        <v>923</v>
      </c>
      <c r="H102" s="142" t="s">
        <v>2556</v>
      </c>
      <c r="I102" s="142" t="s">
        <v>947</v>
      </c>
      <c r="J102" s="142" t="s">
        <v>2557</v>
      </c>
    </row>
    <row r="103" spans="1:10" ht="37.5" x14ac:dyDescent="0.35">
      <c r="A103" s="142" t="s">
        <v>1935</v>
      </c>
      <c r="B103" s="166" t="s">
        <v>58</v>
      </c>
      <c r="C103" s="166" t="s">
        <v>1936</v>
      </c>
      <c r="D103" s="166" t="s">
        <v>2225</v>
      </c>
      <c r="E103" s="143" t="s">
        <v>30</v>
      </c>
      <c r="F103" s="142" t="s">
        <v>953</v>
      </c>
      <c r="G103" s="142" t="s">
        <v>2558</v>
      </c>
      <c r="H103" s="142" t="s">
        <v>2559</v>
      </c>
      <c r="I103" s="142" t="s">
        <v>947</v>
      </c>
      <c r="J103" s="142" t="s">
        <v>2560</v>
      </c>
    </row>
    <row r="104" spans="1:10" ht="25" x14ac:dyDescent="0.35">
      <c r="A104" s="142" t="s">
        <v>80</v>
      </c>
      <c r="B104" s="166" t="s">
        <v>12</v>
      </c>
      <c r="C104" s="166" t="s">
        <v>81</v>
      </c>
      <c r="D104" s="166" t="s">
        <v>544</v>
      </c>
      <c r="E104" s="143" t="s">
        <v>16</v>
      </c>
      <c r="F104" s="142" t="s">
        <v>2561</v>
      </c>
      <c r="G104" s="142" t="s">
        <v>918</v>
      </c>
      <c r="H104" s="142" t="s">
        <v>2562</v>
      </c>
      <c r="I104" s="142" t="s">
        <v>947</v>
      </c>
      <c r="J104" s="142" t="s">
        <v>1551</v>
      </c>
    </row>
    <row r="105" spans="1:10" x14ac:dyDescent="0.35">
      <c r="A105" s="142" t="s">
        <v>108</v>
      </c>
      <c r="B105" s="166" t="s">
        <v>17</v>
      </c>
      <c r="C105" s="166" t="s">
        <v>109</v>
      </c>
      <c r="D105" s="166" t="s">
        <v>405</v>
      </c>
      <c r="E105" s="143" t="s">
        <v>16</v>
      </c>
      <c r="F105" s="142" t="s">
        <v>879</v>
      </c>
      <c r="G105" s="142" t="s">
        <v>1549</v>
      </c>
      <c r="H105" s="142" t="s">
        <v>1550</v>
      </c>
      <c r="I105" s="142" t="s">
        <v>947</v>
      </c>
      <c r="J105" s="142" t="s">
        <v>1552</v>
      </c>
    </row>
    <row r="106" spans="1:10" ht="37.5" x14ac:dyDescent="0.35">
      <c r="A106" s="142" t="s">
        <v>98</v>
      </c>
      <c r="B106" s="166" t="s">
        <v>12</v>
      </c>
      <c r="C106" s="166" t="s">
        <v>99</v>
      </c>
      <c r="D106" s="166" t="s">
        <v>548</v>
      </c>
      <c r="E106" s="143" t="s">
        <v>16</v>
      </c>
      <c r="F106" s="142" t="s">
        <v>926</v>
      </c>
      <c r="G106" s="142" t="s">
        <v>938</v>
      </c>
      <c r="H106" s="142" t="s">
        <v>2563</v>
      </c>
      <c r="I106" s="142" t="s">
        <v>947</v>
      </c>
      <c r="J106" s="142" t="s">
        <v>1553</v>
      </c>
    </row>
    <row r="107" spans="1:10" ht="25" x14ac:dyDescent="0.35">
      <c r="A107" s="142" t="s">
        <v>1919</v>
      </c>
      <c r="B107" s="166" t="s">
        <v>58</v>
      </c>
      <c r="C107" s="166" t="s">
        <v>1920</v>
      </c>
      <c r="D107" s="166" t="s">
        <v>627</v>
      </c>
      <c r="E107" s="143" t="s">
        <v>30</v>
      </c>
      <c r="F107" s="142" t="s">
        <v>907</v>
      </c>
      <c r="G107" s="142" t="s">
        <v>2564</v>
      </c>
      <c r="H107" s="142" t="s">
        <v>2564</v>
      </c>
      <c r="I107" s="142" t="s">
        <v>947</v>
      </c>
      <c r="J107" s="142" t="s">
        <v>1554</v>
      </c>
    </row>
    <row r="108" spans="1:10" x14ac:dyDescent="0.35">
      <c r="A108" s="142" t="s">
        <v>131</v>
      </c>
      <c r="B108" s="166" t="s">
        <v>17</v>
      </c>
      <c r="C108" s="166" t="s">
        <v>132</v>
      </c>
      <c r="D108" s="166" t="s">
        <v>405</v>
      </c>
      <c r="E108" s="143" t="s">
        <v>16</v>
      </c>
      <c r="F108" s="142" t="s">
        <v>930</v>
      </c>
      <c r="G108" s="142" t="s">
        <v>1556</v>
      </c>
      <c r="H108" s="142" t="s">
        <v>2565</v>
      </c>
      <c r="I108" s="142" t="s">
        <v>947</v>
      </c>
      <c r="J108" s="142" t="s">
        <v>2566</v>
      </c>
    </row>
    <row r="109" spans="1:10" ht="25" x14ac:dyDescent="0.35">
      <c r="A109" s="142" t="s">
        <v>1925</v>
      </c>
      <c r="B109" s="166" t="s">
        <v>58</v>
      </c>
      <c r="C109" s="166" t="s">
        <v>1926</v>
      </c>
      <c r="D109" s="166" t="s">
        <v>2211</v>
      </c>
      <c r="E109" s="143" t="s">
        <v>30</v>
      </c>
      <c r="F109" s="142" t="s">
        <v>907</v>
      </c>
      <c r="G109" s="142" t="s">
        <v>2567</v>
      </c>
      <c r="H109" s="142" t="s">
        <v>2567</v>
      </c>
      <c r="I109" s="142" t="s">
        <v>950</v>
      </c>
      <c r="J109" s="142" t="s">
        <v>2568</v>
      </c>
    </row>
    <row r="110" spans="1:10" x14ac:dyDescent="0.35">
      <c r="A110" s="142" t="s">
        <v>857</v>
      </c>
      <c r="B110" s="166" t="s">
        <v>17</v>
      </c>
      <c r="C110" s="166" t="s">
        <v>858</v>
      </c>
      <c r="D110" s="166" t="s">
        <v>405</v>
      </c>
      <c r="E110" s="143" t="s">
        <v>36</v>
      </c>
      <c r="F110" s="142" t="s">
        <v>2569</v>
      </c>
      <c r="G110" s="142" t="s">
        <v>2570</v>
      </c>
      <c r="H110" s="142" t="s">
        <v>2571</v>
      </c>
      <c r="I110" s="142" t="s">
        <v>950</v>
      </c>
      <c r="J110" s="142" t="s">
        <v>2572</v>
      </c>
    </row>
    <row r="111" spans="1:10" ht="37.5" x14ac:dyDescent="0.35">
      <c r="A111" s="142" t="s">
        <v>69</v>
      </c>
      <c r="B111" s="166" t="s">
        <v>12</v>
      </c>
      <c r="C111" s="166" t="s">
        <v>70</v>
      </c>
      <c r="D111" s="166" t="s">
        <v>503</v>
      </c>
      <c r="E111" s="143" t="s">
        <v>43</v>
      </c>
      <c r="F111" s="142" t="s">
        <v>2573</v>
      </c>
      <c r="G111" s="142" t="s">
        <v>942</v>
      </c>
      <c r="H111" s="142" t="s">
        <v>2574</v>
      </c>
      <c r="I111" s="142" t="s">
        <v>950</v>
      </c>
      <c r="J111" s="142" t="s">
        <v>2575</v>
      </c>
    </row>
    <row r="112" spans="1:10" x14ac:dyDescent="0.35">
      <c r="A112" s="142" t="s">
        <v>1939</v>
      </c>
      <c r="B112" s="166" t="s">
        <v>17</v>
      </c>
      <c r="C112" s="166" t="s">
        <v>1940</v>
      </c>
      <c r="D112" s="166" t="s">
        <v>405</v>
      </c>
      <c r="E112" s="143" t="s">
        <v>16</v>
      </c>
      <c r="F112" s="142" t="s">
        <v>907</v>
      </c>
      <c r="G112" s="142" t="s">
        <v>2576</v>
      </c>
      <c r="H112" s="142" t="s">
        <v>2576</v>
      </c>
      <c r="I112" s="142" t="s">
        <v>951</v>
      </c>
      <c r="J112" s="142" t="s">
        <v>2577</v>
      </c>
    </row>
    <row r="113" spans="1:10" x14ac:dyDescent="0.35">
      <c r="A113" s="142" t="s">
        <v>231</v>
      </c>
      <c r="B113" s="166" t="s">
        <v>17</v>
      </c>
      <c r="C113" s="166" t="s">
        <v>185</v>
      </c>
      <c r="D113" s="166" t="s">
        <v>405</v>
      </c>
      <c r="E113" s="143" t="s">
        <v>119</v>
      </c>
      <c r="F113" s="142" t="s">
        <v>879</v>
      </c>
      <c r="G113" s="142" t="s">
        <v>1526</v>
      </c>
      <c r="H113" s="142" t="s">
        <v>2578</v>
      </c>
      <c r="I113" s="142" t="s">
        <v>951</v>
      </c>
      <c r="J113" s="142" t="s">
        <v>1557</v>
      </c>
    </row>
    <row r="114" spans="1:10" x14ac:dyDescent="0.35">
      <c r="A114" s="142" t="s">
        <v>1710</v>
      </c>
      <c r="B114" s="166" t="s">
        <v>17</v>
      </c>
      <c r="C114" s="166" t="s">
        <v>1711</v>
      </c>
      <c r="D114" s="166" t="s">
        <v>405</v>
      </c>
      <c r="E114" s="143" t="s">
        <v>36</v>
      </c>
      <c r="F114" s="142" t="s">
        <v>2579</v>
      </c>
      <c r="G114" s="142" t="s">
        <v>2580</v>
      </c>
      <c r="H114" s="142" t="s">
        <v>2581</v>
      </c>
      <c r="I114" s="142" t="s">
        <v>951</v>
      </c>
      <c r="J114" s="142" t="s">
        <v>1559</v>
      </c>
    </row>
    <row r="115" spans="1:10" ht="25" x14ac:dyDescent="0.35">
      <c r="A115" s="142" t="s">
        <v>1937</v>
      </c>
      <c r="B115" s="166" t="s">
        <v>58</v>
      </c>
      <c r="C115" s="166" t="s">
        <v>1938</v>
      </c>
      <c r="D115" s="166" t="s">
        <v>2230</v>
      </c>
      <c r="E115" s="143" t="s">
        <v>30</v>
      </c>
      <c r="F115" s="142" t="s">
        <v>879</v>
      </c>
      <c r="G115" s="142" t="s">
        <v>2582</v>
      </c>
      <c r="H115" s="142" t="s">
        <v>2583</v>
      </c>
      <c r="I115" s="142" t="s">
        <v>951</v>
      </c>
      <c r="J115" s="142" t="s">
        <v>2584</v>
      </c>
    </row>
    <row r="116" spans="1:10" ht="37.5" x14ac:dyDescent="0.35">
      <c r="A116" s="142" t="s">
        <v>199</v>
      </c>
      <c r="B116" s="166" t="s">
        <v>12</v>
      </c>
      <c r="C116" s="166" t="s">
        <v>200</v>
      </c>
      <c r="D116" s="166" t="s">
        <v>548</v>
      </c>
      <c r="E116" s="143" t="s">
        <v>16</v>
      </c>
      <c r="F116" s="142" t="s">
        <v>941</v>
      </c>
      <c r="G116" s="142" t="s">
        <v>945</v>
      </c>
      <c r="H116" s="142" t="s">
        <v>2585</v>
      </c>
      <c r="I116" s="142" t="s">
        <v>951</v>
      </c>
      <c r="J116" s="142" t="s">
        <v>1560</v>
      </c>
    </row>
    <row r="117" spans="1:10" ht="37.5" x14ac:dyDescent="0.35">
      <c r="A117" s="142" t="s">
        <v>95</v>
      </c>
      <c r="B117" s="166" t="s">
        <v>12</v>
      </c>
      <c r="C117" s="166" t="s">
        <v>96</v>
      </c>
      <c r="D117" s="166" t="s">
        <v>548</v>
      </c>
      <c r="E117" s="143" t="s">
        <v>16</v>
      </c>
      <c r="F117" s="142" t="s">
        <v>896</v>
      </c>
      <c r="G117" s="142" t="s">
        <v>949</v>
      </c>
      <c r="H117" s="142" t="s">
        <v>2586</v>
      </c>
      <c r="I117" s="142" t="s">
        <v>956</v>
      </c>
      <c r="J117" s="142" t="s">
        <v>2587</v>
      </c>
    </row>
    <row r="118" spans="1:10" ht="37.5" x14ac:dyDescent="0.35">
      <c r="A118" s="142" t="s">
        <v>92</v>
      </c>
      <c r="B118" s="166" t="s">
        <v>12</v>
      </c>
      <c r="C118" s="166" t="s">
        <v>93</v>
      </c>
      <c r="D118" s="166" t="s">
        <v>548</v>
      </c>
      <c r="E118" s="143" t="s">
        <v>16</v>
      </c>
      <c r="F118" s="142" t="s">
        <v>887</v>
      </c>
      <c r="G118" s="142" t="s">
        <v>948</v>
      </c>
      <c r="H118" s="142" t="s">
        <v>2588</v>
      </c>
      <c r="I118" s="142" t="s">
        <v>956</v>
      </c>
      <c r="J118" s="142" t="s">
        <v>2589</v>
      </c>
    </row>
    <row r="119" spans="1:10" ht="25" x14ac:dyDescent="0.35">
      <c r="A119" s="142" t="s">
        <v>135</v>
      </c>
      <c r="B119" s="166" t="s">
        <v>12</v>
      </c>
      <c r="C119" s="166" t="s">
        <v>136</v>
      </c>
      <c r="D119" s="166" t="s">
        <v>544</v>
      </c>
      <c r="E119" s="143" t="s">
        <v>16</v>
      </c>
      <c r="F119" s="142" t="s">
        <v>907</v>
      </c>
      <c r="G119" s="142" t="s">
        <v>914</v>
      </c>
      <c r="H119" s="142" t="s">
        <v>914</v>
      </c>
      <c r="I119" s="142" t="s">
        <v>956</v>
      </c>
      <c r="J119" s="142" t="s">
        <v>1561</v>
      </c>
    </row>
    <row r="120" spans="1:10" ht="37.5" x14ac:dyDescent="0.35">
      <c r="A120" s="142" t="s">
        <v>137</v>
      </c>
      <c r="B120" s="166" t="s">
        <v>12</v>
      </c>
      <c r="C120" s="166" t="s">
        <v>138</v>
      </c>
      <c r="D120" s="166" t="s">
        <v>544</v>
      </c>
      <c r="E120" s="143" t="s">
        <v>16</v>
      </c>
      <c r="F120" s="142" t="s">
        <v>959</v>
      </c>
      <c r="G120" s="142" t="s">
        <v>935</v>
      </c>
      <c r="H120" s="142" t="s">
        <v>2590</v>
      </c>
      <c r="I120" s="142" t="s">
        <v>956</v>
      </c>
      <c r="J120" s="142" t="s">
        <v>2591</v>
      </c>
    </row>
    <row r="121" spans="1:10" ht="37.5" x14ac:dyDescent="0.35">
      <c r="A121" s="142" t="s">
        <v>1941</v>
      </c>
      <c r="B121" s="166" t="s">
        <v>12</v>
      </c>
      <c r="C121" s="166" t="s">
        <v>1942</v>
      </c>
      <c r="D121" s="166" t="s">
        <v>548</v>
      </c>
      <c r="E121" s="143" t="s">
        <v>16</v>
      </c>
      <c r="F121" s="142" t="s">
        <v>930</v>
      </c>
      <c r="G121" s="142" t="s">
        <v>2592</v>
      </c>
      <c r="H121" s="142" t="s">
        <v>2593</v>
      </c>
      <c r="I121" s="142" t="s">
        <v>956</v>
      </c>
      <c r="J121" s="142" t="s">
        <v>2594</v>
      </c>
    </row>
    <row r="122" spans="1:10" ht="25" x14ac:dyDescent="0.35">
      <c r="A122" s="142" t="s">
        <v>141</v>
      </c>
      <c r="B122" s="166" t="s">
        <v>12</v>
      </c>
      <c r="C122" s="166" t="s">
        <v>142</v>
      </c>
      <c r="D122" s="166" t="s">
        <v>544</v>
      </c>
      <c r="E122" s="143" t="s">
        <v>16</v>
      </c>
      <c r="F122" s="142" t="s">
        <v>930</v>
      </c>
      <c r="G122" s="142" t="s">
        <v>939</v>
      </c>
      <c r="H122" s="142" t="s">
        <v>2595</v>
      </c>
      <c r="I122" s="142" t="s">
        <v>956</v>
      </c>
      <c r="J122" s="142" t="s">
        <v>1562</v>
      </c>
    </row>
    <row r="123" spans="1:10" ht="37.5" x14ac:dyDescent="0.35">
      <c r="A123" s="142" t="s">
        <v>104</v>
      </c>
      <c r="B123" s="166" t="s">
        <v>12</v>
      </c>
      <c r="C123" s="166" t="s">
        <v>105</v>
      </c>
      <c r="D123" s="166" t="s">
        <v>548</v>
      </c>
      <c r="E123" s="143" t="s">
        <v>16</v>
      </c>
      <c r="F123" s="142" t="s">
        <v>904</v>
      </c>
      <c r="G123" s="142" t="s">
        <v>960</v>
      </c>
      <c r="H123" s="142" t="s">
        <v>2596</v>
      </c>
      <c r="I123" s="142" t="s">
        <v>958</v>
      </c>
      <c r="J123" s="142" t="s">
        <v>2597</v>
      </c>
    </row>
    <row r="124" spans="1:10" ht="25" x14ac:dyDescent="0.35">
      <c r="A124" s="142" t="s">
        <v>229</v>
      </c>
      <c r="B124" s="166" t="s">
        <v>12</v>
      </c>
      <c r="C124" s="166" t="s">
        <v>230</v>
      </c>
      <c r="D124" s="166" t="s">
        <v>544</v>
      </c>
      <c r="E124" s="143" t="s">
        <v>16</v>
      </c>
      <c r="F124" s="142" t="s">
        <v>953</v>
      </c>
      <c r="G124" s="142" t="s">
        <v>954</v>
      </c>
      <c r="H124" s="142" t="s">
        <v>955</v>
      </c>
      <c r="I124" s="142" t="s">
        <v>958</v>
      </c>
      <c r="J124" s="142" t="s">
        <v>2598</v>
      </c>
    </row>
    <row r="125" spans="1:10" ht="37.5" x14ac:dyDescent="0.35">
      <c r="A125" s="142" t="s">
        <v>86</v>
      </c>
      <c r="B125" s="166" t="s">
        <v>12</v>
      </c>
      <c r="C125" s="166" t="s">
        <v>87</v>
      </c>
      <c r="D125" s="166" t="s">
        <v>548</v>
      </c>
      <c r="E125" s="143" t="s">
        <v>16</v>
      </c>
      <c r="F125" s="142" t="s">
        <v>890</v>
      </c>
      <c r="G125" s="142" t="s">
        <v>966</v>
      </c>
      <c r="H125" s="142" t="s">
        <v>2599</v>
      </c>
      <c r="I125" s="142" t="s">
        <v>958</v>
      </c>
      <c r="J125" s="142" t="s">
        <v>2600</v>
      </c>
    </row>
    <row r="126" spans="1:10" x14ac:dyDescent="0.35">
      <c r="A126" s="142" t="s">
        <v>1997</v>
      </c>
      <c r="B126" s="166" t="s">
        <v>17</v>
      </c>
      <c r="C126" s="166" t="s">
        <v>1908</v>
      </c>
      <c r="D126" s="166" t="s">
        <v>405</v>
      </c>
      <c r="E126" s="143" t="s">
        <v>16</v>
      </c>
      <c r="F126" s="142" t="s">
        <v>904</v>
      </c>
      <c r="G126" s="142" t="s">
        <v>2601</v>
      </c>
      <c r="H126" s="142" t="s">
        <v>2602</v>
      </c>
      <c r="I126" s="142" t="s">
        <v>958</v>
      </c>
      <c r="J126" s="142" t="s">
        <v>968</v>
      </c>
    </row>
    <row r="127" spans="1:10" x14ac:dyDescent="0.35">
      <c r="A127" s="142" t="s">
        <v>1783</v>
      </c>
      <c r="B127" s="166" t="s">
        <v>17</v>
      </c>
      <c r="C127" s="166" t="s">
        <v>1784</v>
      </c>
      <c r="D127" s="166" t="s">
        <v>405</v>
      </c>
      <c r="E127" s="143" t="s">
        <v>31</v>
      </c>
      <c r="F127" s="142" t="s">
        <v>2603</v>
      </c>
      <c r="G127" s="142" t="s">
        <v>2604</v>
      </c>
      <c r="H127" s="142" t="s">
        <v>2605</v>
      </c>
      <c r="I127" s="142" t="s">
        <v>965</v>
      </c>
      <c r="J127" s="142" t="s">
        <v>969</v>
      </c>
    </row>
    <row r="128" spans="1:10" ht="37.5" x14ac:dyDescent="0.35">
      <c r="A128" s="142" t="s">
        <v>126</v>
      </c>
      <c r="B128" s="166" t="s">
        <v>12</v>
      </c>
      <c r="C128" s="166" t="s">
        <v>233</v>
      </c>
      <c r="D128" s="166" t="s">
        <v>544</v>
      </c>
      <c r="E128" s="143" t="s">
        <v>16</v>
      </c>
      <c r="F128" s="142" t="s">
        <v>870</v>
      </c>
      <c r="G128" s="142" t="s">
        <v>980</v>
      </c>
      <c r="H128" s="142" t="s">
        <v>2606</v>
      </c>
      <c r="I128" s="142" t="s">
        <v>965</v>
      </c>
      <c r="J128" s="142" t="s">
        <v>1564</v>
      </c>
    </row>
    <row r="129" spans="1:10" x14ac:dyDescent="0.35">
      <c r="A129" s="142" t="s">
        <v>447</v>
      </c>
      <c r="B129" s="166" t="s">
        <v>17</v>
      </c>
      <c r="C129" s="166" t="s">
        <v>448</v>
      </c>
      <c r="D129" s="166" t="s">
        <v>405</v>
      </c>
      <c r="E129" s="143" t="s">
        <v>16</v>
      </c>
      <c r="F129" s="142" t="s">
        <v>959</v>
      </c>
      <c r="G129" s="142" t="s">
        <v>2607</v>
      </c>
      <c r="H129" s="142" t="s">
        <v>2608</v>
      </c>
      <c r="I129" s="142" t="s">
        <v>965</v>
      </c>
      <c r="J129" s="142" t="s">
        <v>2609</v>
      </c>
    </row>
    <row r="130" spans="1:10" ht="37.5" x14ac:dyDescent="0.35">
      <c r="A130" s="142" t="s">
        <v>89</v>
      </c>
      <c r="B130" s="166" t="s">
        <v>12</v>
      </c>
      <c r="C130" s="166" t="s">
        <v>90</v>
      </c>
      <c r="D130" s="166" t="s">
        <v>548</v>
      </c>
      <c r="E130" s="143" t="s">
        <v>16</v>
      </c>
      <c r="F130" s="142" t="s">
        <v>959</v>
      </c>
      <c r="G130" s="142" t="s">
        <v>957</v>
      </c>
      <c r="H130" s="142" t="s">
        <v>2610</v>
      </c>
      <c r="I130" s="142" t="s">
        <v>965</v>
      </c>
      <c r="J130" s="142" t="s">
        <v>1565</v>
      </c>
    </row>
    <row r="131" spans="1:10" ht="37.5" x14ac:dyDescent="0.35">
      <c r="A131" s="142" t="s">
        <v>1927</v>
      </c>
      <c r="B131" s="166" t="s">
        <v>12</v>
      </c>
      <c r="C131" s="166" t="s">
        <v>1928</v>
      </c>
      <c r="D131" s="166" t="s">
        <v>548</v>
      </c>
      <c r="E131" s="143" t="s">
        <v>43</v>
      </c>
      <c r="F131" s="142" t="s">
        <v>890</v>
      </c>
      <c r="G131" s="142" t="s">
        <v>2611</v>
      </c>
      <c r="H131" s="142" t="s">
        <v>2612</v>
      </c>
      <c r="I131" s="142" t="s">
        <v>965</v>
      </c>
      <c r="J131" s="142" t="s">
        <v>2613</v>
      </c>
    </row>
    <row r="132" spans="1:10" ht="37.5" x14ac:dyDescent="0.35">
      <c r="A132" s="142" t="s">
        <v>195</v>
      </c>
      <c r="B132" s="166" t="s">
        <v>12</v>
      </c>
      <c r="C132" s="166" t="s">
        <v>196</v>
      </c>
      <c r="D132" s="166" t="s">
        <v>548</v>
      </c>
      <c r="E132" s="143" t="s">
        <v>16</v>
      </c>
      <c r="F132" s="142" t="s">
        <v>879</v>
      </c>
      <c r="G132" s="142" t="s">
        <v>970</v>
      </c>
      <c r="H132" s="142" t="s">
        <v>971</v>
      </c>
      <c r="I132" s="142" t="s">
        <v>974</v>
      </c>
      <c r="J132" s="142" t="s">
        <v>1566</v>
      </c>
    </row>
    <row r="133" spans="1:10" x14ac:dyDescent="0.35">
      <c r="A133" s="142" t="s">
        <v>56</v>
      </c>
      <c r="B133" s="166" t="s">
        <v>17</v>
      </c>
      <c r="C133" s="166" t="s">
        <v>57</v>
      </c>
      <c r="D133" s="166" t="s">
        <v>405</v>
      </c>
      <c r="E133" s="143" t="s">
        <v>16</v>
      </c>
      <c r="F133" s="142" t="s">
        <v>890</v>
      </c>
      <c r="G133" s="142" t="s">
        <v>1563</v>
      </c>
      <c r="H133" s="142" t="s">
        <v>2614</v>
      </c>
      <c r="I133" s="142" t="s">
        <v>974</v>
      </c>
      <c r="J133" s="142" t="s">
        <v>975</v>
      </c>
    </row>
    <row r="134" spans="1:10" ht="37.5" x14ac:dyDescent="0.35">
      <c r="A134" s="142" t="s">
        <v>1913</v>
      </c>
      <c r="B134" s="166" t="s">
        <v>12</v>
      </c>
      <c r="C134" s="166" t="s">
        <v>1914</v>
      </c>
      <c r="D134" s="166" t="s">
        <v>548</v>
      </c>
      <c r="E134" s="143" t="s">
        <v>16</v>
      </c>
      <c r="F134" s="142" t="s">
        <v>870</v>
      </c>
      <c r="G134" s="142" t="s">
        <v>2615</v>
      </c>
      <c r="H134" s="142" t="s">
        <v>1245</v>
      </c>
      <c r="I134" s="142" t="s">
        <v>974</v>
      </c>
      <c r="J134" s="142" t="s">
        <v>976</v>
      </c>
    </row>
    <row r="135" spans="1:10" ht="37.5" x14ac:dyDescent="0.35">
      <c r="A135" s="142" t="s">
        <v>44</v>
      </c>
      <c r="B135" s="166" t="s">
        <v>12</v>
      </c>
      <c r="C135" s="166" t="s">
        <v>45</v>
      </c>
      <c r="D135" s="166" t="s">
        <v>548</v>
      </c>
      <c r="E135" s="143" t="s">
        <v>16</v>
      </c>
      <c r="F135" s="142" t="s">
        <v>930</v>
      </c>
      <c r="G135" s="142" t="s">
        <v>963</v>
      </c>
      <c r="H135" s="142" t="s">
        <v>2616</v>
      </c>
      <c r="I135" s="142" t="s">
        <v>974</v>
      </c>
      <c r="J135" s="142" t="s">
        <v>2617</v>
      </c>
    </row>
    <row r="136" spans="1:10" x14ac:dyDescent="0.35">
      <c r="A136" s="142" t="s">
        <v>378</v>
      </c>
      <c r="B136" s="166" t="s">
        <v>17</v>
      </c>
      <c r="C136" s="166" t="s">
        <v>169</v>
      </c>
      <c r="D136" s="166" t="s">
        <v>405</v>
      </c>
      <c r="E136" s="143" t="s">
        <v>31</v>
      </c>
      <c r="F136" s="142" t="s">
        <v>2618</v>
      </c>
      <c r="G136" s="142" t="s">
        <v>1555</v>
      </c>
      <c r="H136" s="142" t="s">
        <v>2619</v>
      </c>
      <c r="I136" s="142" t="s">
        <v>974</v>
      </c>
      <c r="J136" s="142" t="s">
        <v>1567</v>
      </c>
    </row>
    <row r="137" spans="1:10" ht="37.5" x14ac:dyDescent="0.35">
      <c r="A137" s="142" t="s">
        <v>1933</v>
      </c>
      <c r="B137" s="166" t="s">
        <v>12</v>
      </c>
      <c r="C137" s="166" t="s">
        <v>1934</v>
      </c>
      <c r="D137" s="166" t="s">
        <v>548</v>
      </c>
      <c r="E137" s="143" t="s">
        <v>16</v>
      </c>
      <c r="F137" s="142" t="s">
        <v>890</v>
      </c>
      <c r="G137" s="142" t="s">
        <v>2620</v>
      </c>
      <c r="H137" s="142" t="s">
        <v>2621</v>
      </c>
      <c r="I137" s="142" t="s">
        <v>974</v>
      </c>
      <c r="J137" s="142" t="s">
        <v>978</v>
      </c>
    </row>
    <row r="138" spans="1:10" ht="37.5" x14ac:dyDescent="0.35">
      <c r="A138" s="142" t="s">
        <v>1911</v>
      </c>
      <c r="B138" s="166" t="s">
        <v>12</v>
      </c>
      <c r="C138" s="166" t="s">
        <v>1912</v>
      </c>
      <c r="D138" s="166" t="s">
        <v>548</v>
      </c>
      <c r="E138" s="143" t="s">
        <v>16</v>
      </c>
      <c r="F138" s="142" t="s">
        <v>879</v>
      </c>
      <c r="G138" s="142" t="s">
        <v>2622</v>
      </c>
      <c r="H138" s="142" t="s">
        <v>2623</v>
      </c>
      <c r="I138" s="142" t="s">
        <v>974</v>
      </c>
      <c r="J138" s="142" t="s">
        <v>979</v>
      </c>
    </row>
    <row r="139" spans="1:10" ht="25" x14ac:dyDescent="0.35">
      <c r="A139" s="142" t="s">
        <v>232</v>
      </c>
      <c r="B139" s="166" t="s">
        <v>12</v>
      </c>
      <c r="C139" s="166" t="s">
        <v>186</v>
      </c>
      <c r="D139" s="166" t="s">
        <v>544</v>
      </c>
      <c r="E139" s="143" t="s">
        <v>16</v>
      </c>
      <c r="F139" s="142" t="s">
        <v>959</v>
      </c>
      <c r="G139" s="142" t="s">
        <v>989</v>
      </c>
      <c r="H139" s="142" t="s">
        <v>977</v>
      </c>
      <c r="I139" s="142" t="s">
        <v>974</v>
      </c>
      <c r="J139" s="142" t="s">
        <v>981</v>
      </c>
    </row>
    <row r="140" spans="1:10" ht="37.5" x14ac:dyDescent="0.35">
      <c r="A140" s="142" t="s">
        <v>1917</v>
      </c>
      <c r="B140" s="166" t="s">
        <v>12</v>
      </c>
      <c r="C140" s="166" t="s">
        <v>1918</v>
      </c>
      <c r="D140" s="166" t="s">
        <v>548</v>
      </c>
      <c r="E140" s="143" t="s">
        <v>16</v>
      </c>
      <c r="F140" s="142" t="s">
        <v>907</v>
      </c>
      <c r="G140" s="142" t="s">
        <v>2624</v>
      </c>
      <c r="H140" s="142" t="s">
        <v>2624</v>
      </c>
      <c r="I140" s="142" t="s">
        <v>974</v>
      </c>
      <c r="J140" s="142" t="s">
        <v>981</v>
      </c>
    </row>
    <row r="141" spans="1:10" ht="37.5" x14ac:dyDescent="0.35">
      <c r="A141" s="142" t="s">
        <v>110</v>
      </c>
      <c r="B141" s="166" t="s">
        <v>12</v>
      </c>
      <c r="C141" s="166" t="s">
        <v>111</v>
      </c>
      <c r="D141" s="166" t="s">
        <v>548</v>
      </c>
      <c r="E141" s="143" t="s">
        <v>16</v>
      </c>
      <c r="F141" s="142" t="s">
        <v>953</v>
      </c>
      <c r="G141" s="142" t="s">
        <v>961</v>
      </c>
      <c r="H141" s="142" t="s">
        <v>2625</v>
      </c>
      <c r="I141" s="142" t="s">
        <v>974</v>
      </c>
      <c r="J141" s="142" t="s">
        <v>984</v>
      </c>
    </row>
    <row r="142" spans="1:10" x14ac:dyDescent="0.35">
      <c r="A142" s="142" t="s">
        <v>59</v>
      </c>
      <c r="B142" s="166" t="s">
        <v>58</v>
      </c>
      <c r="C142" s="166" t="s">
        <v>60</v>
      </c>
      <c r="D142" s="166" t="s">
        <v>496</v>
      </c>
      <c r="E142" s="143" t="s">
        <v>30</v>
      </c>
      <c r="F142" s="142" t="s">
        <v>2523</v>
      </c>
      <c r="G142" s="142" t="s">
        <v>967</v>
      </c>
      <c r="H142" s="142" t="s">
        <v>2626</v>
      </c>
      <c r="I142" s="142" t="s">
        <v>974</v>
      </c>
      <c r="J142" s="142" t="s">
        <v>985</v>
      </c>
    </row>
    <row r="143" spans="1:10" ht="25" x14ac:dyDescent="0.35">
      <c r="A143" s="142" t="s">
        <v>221</v>
      </c>
      <c r="B143" s="166" t="s">
        <v>58</v>
      </c>
      <c r="C143" s="166" t="s">
        <v>222</v>
      </c>
      <c r="D143" s="166" t="s">
        <v>644</v>
      </c>
      <c r="E143" s="143" t="s">
        <v>30</v>
      </c>
      <c r="F143" s="142" t="s">
        <v>879</v>
      </c>
      <c r="G143" s="142" t="s">
        <v>964</v>
      </c>
      <c r="H143" s="142" t="s">
        <v>2627</v>
      </c>
      <c r="I143" s="142" t="s">
        <v>974</v>
      </c>
      <c r="J143" s="142" t="s">
        <v>986</v>
      </c>
    </row>
    <row r="144" spans="1:10" ht="37.5" x14ac:dyDescent="0.35">
      <c r="A144" s="142" t="s">
        <v>1929</v>
      </c>
      <c r="B144" s="166" t="s">
        <v>12</v>
      </c>
      <c r="C144" s="166" t="s">
        <v>1930</v>
      </c>
      <c r="D144" s="166" t="s">
        <v>548</v>
      </c>
      <c r="E144" s="143" t="s">
        <v>16</v>
      </c>
      <c r="F144" s="142" t="s">
        <v>870</v>
      </c>
      <c r="G144" s="142" t="s">
        <v>2628</v>
      </c>
      <c r="H144" s="142" t="s">
        <v>2629</v>
      </c>
      <c r="I144" s="142" t="s">
        <v>974</v>
      </c>
      <c r="J144" s="142" t="s">
        <v>986</v>
      </c>
    </row>
    <row r="145" spans="1:10" ht="25" x14ac:dyDescent="0.35">
      <c r="A145" s="142" t="s">
        <v>190</v>
      </c>
      <c r="B145" s="166" t="s">
        <v>12</v>
      </c>
      <c r="C145" s="166" t="s">
        <v>191</v>
      </c>
      <c r="D145" s="166" t="s">
        <v>544</v>
      </c>
      <c r="E145" s="143" t="s">
        <v>16</v>
      </c>
      <c r="F145" s="142" t="s">
        <v>879</v>
      </c>
      <c r="G145" s="142" t="s">
        <v>973</v>
      </c>
      <c r="H145" s="142" t="s">
        <v>2630</v>
      </c>
      <c r="I145" s="142" t="s">
        <v>974</v>
      </c>
      <c r="J145" s="142" t="s">
        <v>987</v>
      </c>
    </row>
    <row r="146" spans="1:10" ht="25" x14ac:dyDescent="0.35">
      <c r="A146" s="142" t="s">
        <v>1931</v>
      </c>
      <c r="B146" s="166" t="s">
        <v>58</v>
      </c>
      <c r="C146" s="166" t="s">
        <v>1932</v>
      </c>
      <c r="D146" s="166" t="s">
        <v>655</v>
      </c>
      <c r="E146" s="143" t="s">
        <v>30</v>
      </c>
      <c r="F146" s="142" t="s">
        <v>870</v>
      </c>
      <c r="G146" s="142" t="s">
        <v>2631</v>
      </c>
      <c r="H146" s="142" t="s">
        <v>2632</v>
      </c>
      <c r="I146" s="142" t="s">
        <v>974</v>
      </c>
      <c r="J146" s="142" t="s">
        <v>987</v>
      </c>
    </row>
    <row r="147" spans="1:10" ht="25" x14ac:dyDescent="0.35">
      <c r="A147" s="142" t="s">
        <v>52</v>
      </c>
      <c r="B147" s="166" t="s">
        <v>12</v>
      </c>
      <c r="C147" s="166" t="s">
        <v>53</v>
      </c>
      <c r="D147" s="166" t="s">
        <v>475</v>
      </c>
      <c r="E147" s="143" t="s">
        <v>16</v>
      </c>
      <c r="F147" s="142" t="s">
        <v>2633</v>
      </c>
      <c r="G147" s="142" t="s">
        <v>972</v>
      </c>
      <c r="H147" s="142" t="s">
        <v>2634</v>
      </c>
      <c r="I147" s="142" t="s">
        <v>990</v>
      </c>
      <c r="J147" s="142" t="s">
        <v>988</v>
      </c>
    </row>
    <row r="148" spans="1:10" ht="25" x14ac:dyDescent="0.35">
      <c r="A148" s="142" t="s">
        <v>227</v>
      </c>
      <c r="B148" s="166" t="s">
        <v>58</v>
      </c>
      <c r="C148" s="166" t="s">
        <v>228</v>
      </c>
      <c r="D148" s="166" t="s">
        <v>655</v>
      </c>
      <c r="E148" s="143" t="s">
        <v>30</v>
      </c>
      <c r="F148" s="142" t="s">
        <v>953</v>
      </c>
      <c r="G148" s="142" t="s">
        <v>952</v>
      </c>
      <c r="H148" s="142" t="s">
        <v>2635</v>
      </c>
      <c r="I148" s="142" t="s">
        <v>990</v>
      </c>
      <c r="J148" s="142" t="s">
        <v>988</v>
      </c>
    </row>
    <row r="149" spans="1:10" ht="25" x14ac:dyDescent="0.35">
      <c r="A149" s="142" t="s">
        <v>192</v>
      </c>
      <c r="B149" s="166" t="s">
        <v>12</v>
      </c>
      <c r="C149" s="166" t="s">
        <v>193</v>
      </c>
      <c r="D149" s="166" t="s">
        <v>544</v>
      </c>
      <c r="E149" s="143" t="s">
        <v>16</v>
      </c>
      <c r="F149" s="142" t="s">
        <v>959</v>
      </c>
      <c r="G149" s="142" t="s">
        <v>992</v>
      </c>
      <c r="H149" s="142" t="s">
        <v>2636</v>
      </c>
      <c r="I149" s="142" t="s">
        <v>990</v>
      </c>
      <c r="J149" s="142" t="s">
        <v>988</v>
      </c>
    </row>
    <row r="150" spans="1:10" ht="25" x14ac:dyDescent="0.35">
      <c r="A150" s="142" t="s">
        <v>217</v>
      </c>
      <c r="B150" s="166" t="s">
        <v>58</v>
      </c>
      <c r="C150" s="166" t="s">
        <v>218</v>
      </c>
      <c r="D150" s="166" t="s">
        <v>644</v>
      </c>
      <c r="E150" s="143" t="s">
        <v>30</v>
      </c>
      <c r="F150" s="142" t="s">
        <v>904</v>
      </c>
      <c r="G150" s="142" t="s">
        <v>982</v>
      </c>
      <c r="H150" s="142" t="s">
        <v>2637</v>
      </c>
      <c r="I150" s="142" t="s">
        <v>990</v>
      </c>
      <c r="J150" s="142" t="s">
        <v>991</v>
      </c>
    </row>
    <row r="151" spans="1:10" ht="25" x14ac:dyDescent="0.35">
      <c r="A151" s="142" t="s">
        <v>50</v>
      </c>
      <c r="B151" s="166" t="s">
        <v>12</v>
      </c>
      <c r="C151" s="166" t="s">
        <v>51</v>
      </c>
      <c r="D151" s="166" t="s">
        <v>475</v>
      </c>
      <c r="E151" s="143" t="s">
        <v>16</v>
      </c>
      <c r="F151" s="142" t="s">
        <v>2638</v>
      </c>
      <c r="G151" s="142" t="s">
        <v>895</v>
      </c>
      <c r="H151" s="142" t="s">
        <v>2639</v>
      </c>
      <c r="I151" s="142" t="s">
        <v>990</v>
      </c>
      <c r="J151" s="142" t="s">
        <v>991</v>
      </c>
    </row>
    <row r="152" spans="1:10" x14ac:dyDescent="0.35">
      <c r="A152" s="164"/>
      <c r="B152" s="164"/>
      <c r="C152" s="164"/>
      <c r="D152" s="164"/>
      <c r="E152" s="164"/>
      <c r="F152" s="164"/>
      <c r="G152" s="164"/>
      <c r="H152" s="164"/>
      <c r="I152" s="164"/>
      <c r="J152" s="164"/>
    </row>
    <row r="153" spans="1:10" ht="14.5" customHeight="1" x14ac:dyDescent="0.35">
      <c r="A153" s="220"/>
      <c r="B153" s="220"/>
      <c r="C153" s="220"/>
      <c r="D153" s="149"/>
      <c r="E153" s="163"/>
      <c r="F153" s="221" t="s">
        <v>13</v>
      </c>
      <c r="G153" s="220"/>
      <c r="H153" s="222">
        <v>763237.67</v>
      </c>
      <c r="I153" s="220"/>
      <c r="J153" s="220"/>
    </row>
    <row r="154" spans="1:10" ht="14.5" customHeight="1" x14ac:dyDescent="0.35">
      <c r="A154" s="220"/>
      <c r="B154" s="220"/>
      <c r="C154" s="220"/>
      <c r="D154" s="149"/>
      <c r="E154" s="163"/>
      <c r="F154" s="221" t="s">
        <v>14</v>
      </c>
      <c r="G154" s="220"/>
      <c r="H154" s="222">
        <v>219898.56</v>
      </c>
      <c r="I154" s="220"/>
      <c r="J154" s="220"/>
    </row>
    <row r="155" spans="1:10" ht="14.5" customHeight="1" x14ac:dyDescent="0.35">
      <c r="A155" s="220"/>
      <c r="B155" s="220"/>
      <c r="C155" s="220"/>
      <c r="D155" s="149"/>
      <c r="E155" s="163"/>
      <c r="F155" s="221" t="s">
        <v>15</v>
      </c>
      <c r="G155" s="220"/>
      <c r="H155" s="222">
        <v>983136.23</v>
      </c>
      <c r="I155" s="220"/>
      <c r="J155" s="220"/>
    </row>
    <row r="156" spans="1:10" x14ac:dyDescent="0.35">
      <c r="A156" s="73"/>
      <c r="B156" s="73"/>
      <c r="C156" s="73"/>
      <c r="D156" s="73"/>
      <c r="E156" s="73"/>
      <c r="F156" s="73"/>
      <c r="G156" s="73"/>
      <c r="H156" s="73"/>
      <c r="I156" s="73"/>
      <c r="J156" s="73"/>
    </row>
    <row r="157" spans="1:10" x14ac:dyDescent="0.35">
      <c r="A157" s="73"/>
      <c r="B157" s="73"/>
      <c r="C157" s="73"/>
      <c r="D157" s="73"/>
      <c r="E157" s="73"/>
      <c r="F157" s="73"/>
      <c r="G157" s="73"/>
      <c r="H157" s="73"/>
      <c r="I157" s="73"/>
      <c r="J157" s="73"/>
    </row>
    <row r="158" spans="1:10" x14ac:dyDescent="0.35">
      <c r="A158" s="223" t="s">
        <v>294</v>
      </c>
      <c r="B158" s="223"/>
      <c r="C158" s="223"/>
      <c r="D158" s="223"/>
      <c r="E158" s="223"/>
      <c r="F158" s="223"/>
      <c r="G158" s="223"/>
      <c r="H158" s="223"/>
      <c r="I158" s="223"/>
      <c r="J158" s="223"/>
    </row>
    <row r="159" spans="1:10" x14ac:dyDescent="0.35">
      <c r="A159" s="223"/>
      <c r="B159" s="223"/>
      <c r="C159" s="223"/>
      <c r="D159" s="223"/>
      <c r="E159" s="223"/>
      <c r="F159" s="223"/>
      <c r="G159" s="223"/>
      <c r="H159" s="223"/>
      <c r="I159" s="223"/>
      <c r="J159" s="223"/>
    </row>
    <row r="160" spans="1:10" x14ac:dyDescent="0.35">
      <c r="A160" s="223"/>
      <c r="B160" s="223"/>
      <c r="C160" s="223"/>
      <c r="D160" s="223"/>
      <c r="E160" s="223"/>
      <c r="F160" s="223"/>
      <c r="G160" s="223"/>
      <c r="H160" s="223"/>
      <c r="I160" s="223"/>
      <c r="J160" s="223"/>
    </row>
  </sheetData>
  <mergeCells count="22">
    <mergeCell ref="A158:J160"/>
    <mergeCell ref="A154:C154"/>
    <mergeCell ref="F154:G154"/>
    <mergeCell ref="H154:J154"/>
    <mergeCell ref="A155:C155"/>
    <mergeCell ref="F155:G155"/>
    <mergeCell ref="H155:J155"/>
    <mergeCell ref="A153:C153"/>
    <mergeCell ref="F153:G153"/>
    <mergeCell ref="H153:J153"/>
    <mergeCell ref="A5:J5"/>
    <mergeCell ref="B6:G6"/>
    <mergeCell ref="I6:J6"/>
    <mergeCell ref="A1:J1"/>
    <mergeCell ref="A2:J2"/>
    <mergeCell ref="A3:A4"/>
    <mergeCell ref="B3:D4"/>
    <mergeCell ref="E3:F3"/>
    <mergeCell ref="G3:H3"/>
    <mergeCell ref="I3:J3"/>
    <mergeCell ref="E4:F4"/>
    <mergeCell ref="I4:J4"/>
  </mergeCells>
  <pageMargins left="0.511811024" right="0.511811024" top="0.78740157499999996" bottom="0.78740157499999996" header="0.31496062000000002" footer="0.31496062000000002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381"/>
  <sheetViews>
    <sheetView view="pageBreakPreview" topLeftCell="A357" zoomScaleNormal="100" zoomScaleSheetLayoutView="100" workbookViewId="0">
      <selection activeCell="K391" sqref="K391:K392"/>
    </sheetView>
  </sheetViews>
  <sheetFormatPr defaultRowHeight="14.5" x14ac:dyDescent="0.35"/>
  <cols>
    <col min="1" max="1" width="8.81640625" customWidth="1"/>
    <col min="2" max="2" width="10.1796875" customWidth="1"/>
    <col min="3" max="3" width="46.1796875" customWidth="1"/>
    <col min="4" max="4" width="25.08984375" customWidth="1"/>
    <col min="5" max="5" width="10.08984375" customWidth="1"/>
    <col min="6" max="6" width="13.08984375" customWidth="1"/>
    <col min="7" max="7" width="9.453125" customWidth="1"/>
    <col min="8" max="8" width="13.08984375" customWidth="1"/>
    <col min="9" max="9" width="9" customWidth="1"/>
    <col min="10" max="10" width="13.08984375" customWidth="1"/>
    <col min="11" max="11" width="9.26953125" customWidth="1"/>
    <col min="12" max="12" width="8.90625" bestFit="1" customWidth="1"/>
    <col min="13" max="13" width="6" bestFit="1" customWidth="1"/>
    <col min="14" max="14" width="13.1796875" customWidth="1"/>
    <col min="15" max="15" width="14.1796875" customWidth="1"/>
  </cols>
  <sheetData>
    <row r="1" spans="1:15" ht="40" customHeight="1" thickBot="1" x14ac:dyDescent="0.4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5"/>
    </row>
    <row r="2" spans="1:15" ht="19" thickBot="1" x14ac:dyDescent="0.4">
      <c r="A2" s="203" t="s">
        <v>266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28" customHeight="1" x14ac:dyDescent="0.35">
      <c r="A3" s="256" t="s">
        <v>267</v>
      </c>
      <c r="B3" s="257" t="str">
        <f>SINTÉTICO!B3</f>
        <v>CONTRATAÇÃO DE EMPRESA DE ENGENHARIA PARA REFORMA E AMPLIAÇÃO DA EMEF BOM JESUS - VILA PALMEIRAS VI - ITUPIRANGA-PA</v>
      </c>
      <c r="C3" s="258"/>
      <c r="D3" s="258"/>
      <c r="E3" s="258"/>
      <c r="F3" s="258"/>
      <c r="G3" s="258"/>
      <c r="H3" s="259"/>
      <c r="I3" s="214" t="s">
        <v>268</v>
      </c>
      <c r="J3" s="215"/>
      <c r="K3" s="216"/>
      <c r="L3" s="161" t="s">
        <v>269</v>
      </c>
      <c r="M3" s="118"/>
      <c r="N3" s="215" t="s">
        <v>270</v>
      </c>
      <c r="O3" s="216"/>
    </row>
    <row r="4" spans="1:15" ht="55.5" customHeight="1" thickBot="1" x14ac:dyDescent="0.4">
      <c r="A4" s="207"/>
      <c r="B4" s="211"/>
      <c r="C4" s="212"/>
      <c r="D4" s="212"/>
      <c r="E4" s="212"/>
      <c r="F4" s="212"/>
      <c r="G4" s="212"/>
      <c r="H4" s="213"/>
      <c r="I4" s="217" t="s">
        <v>1701</v>
      </c>
      <c r="J4" s="218"/>
      <c r="K4" s="219"/>
      <c r="L4" s="162">
        <v>0.28820000000000001</v>
      </c>
      <c r="M4" s="119"/>
      <c r="N4" s="218" t="s">
        <v>271</v>
      </c>
      <c r="O4" s="219"/>
    </row>
    <row r="5" spans="1:15" ht="15" customHeight="1" thickBot="1" x14ac:dyDescent="0.4">
      <c r="A5" s="262" t="s">
        <v>304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5"/>
    </row>
    <row r="6" spans="1:15" ht="14.5" customHeight="1" x14ac:dyDescent="0.35">
      <c r="A6" s="272" t="s">
        <v>1</v>
      </c>
      <c r="B6" s="270" t="s">
        <v>2</v>
      </c>
      <c r="C6" s="270" t="s">
        <v>3</v>
      </c>
      <c r="D6" s="270" t="s">
        <v>403</v>
      </c>
      <c r="E6" s="277" t="s">
        <v>4</v>
      </c>
      <c r="F6" s="277" t="s">
        <v>993</v>
      </c>
      <c r="G6" s="272"/>
      <c r="H6" s="277" t="s">
        <v>994</v>
      </c>
      <c r="I6" s="272"/>
      <c r="J6" s="277" t="s">
        <v>7</v>
      </c>
      <c r="K6" s="272"/>
      <c r="L6" s="272"/>
      <c r="M6" s="272" t="s">
        <v>995</v>
      </c>
      <c r="N6" s="272" t="s">
        <v>260</v>
      </c>
      <c r="O6" s="272" t="s">
        <v>996</v>
      </c>
    </row>
    <row r="7" spans="1:15" ht="28" x14ac:dyDescent="0.35">
      <c r="A7" s="273"/>
      <c r="B7" s="276"/>
      <c r="C7" s="276"/>
      <c r="D7" s="276"/>
      <c r="E7" s="278"/>
      <c r="F7" s="200" t="s">
        <v>997</v>
      </c>
      <c r="G7" s="200" t="s">
        <v>998</v>
      </c>
      <c r="H7" s="200" t="s">
        <v>997</v>
      </c>
      <c r="I7" s="200" t="s">
        <v>998</v>
      </c>
      <c r="J7" s="200" t="s">
        <v>997</v>
      </c>
      <c r="K7" s="200" t="s">
        <v>998</v>
      </c>
      <c r="L7" s="200" t="s">
        <v>999</v>
      </c>
      <c r="M7" s="273"/>
      <c r="N7" s="273"/>
      <c r="O7" s="273"/>
    </row>
    <row r="8" spans="1:15" x14ac:dyDescent="0.35">
      <c r="A8" s="190"/>
      <c r="B8" s="189"/>
      <c r="C8" s="189"/>
      <c r="D8" s="189"/>
      <c r="E8" s="192"/>
      <c r="F8" s="190"/>
      <c r="G8" s="190"/>
      <c r="H8" s="190"/>
      <c r="I8" s="190"/>
      <c r="J8" s="190"/>
      <c r="K8" s="190"/>
      <c r="L8" s="194"/>
      <c r="M8" s="190"/>
      <c r="N8" s="194"/>
      <c r="O8" s="190"/>
    </row>
    <row r="9" spans="1:15" x14ac:dyDescent="0.35">
      <c r="A9" s="151" t="s">
        <v>1002</v>
      </c>
      <c r="B9" s="167" t="s">
        <v>17</v>
      </c>
      <c r="C9" s="167" t="s">
        <v>1003</v>
      </c>
      <c r="D9" s="167" t="s">
        <v>491</v>
      </c>
      <c r="E9" s="152" t="s">
        <v>409</v>
      </c>
      <c r="F9" s="151" t="s">
        <v>2640</v>
      </c>
      <c r="G9" s="151" t="s">
        <v>405</v>
      </c>
      <c r="H9" s="151" t="s">
        <v>1569</v>
      </c>
      <c r="I9" s="151" t="s">
        <v>405</v>
      </c>
      <c r="J9" s="151" t="s">
        <v>2641</v>
      </c>
      <c r="K9" s="151" t="s">
        <v>405</v>
      </c>
      <c r="L9" s="154">
        <v>45528.76996818</v>
      </c>
      <c r="M9" s="151" t="s">
        <v>2642</v>
      </c>
      <c r="N9" s="154">
        <v>45528.769968200002</v>
      </c>
      <c r="O9" s="151" t="s">
        <v>2642</v>
      </c>
    </row>
    <row r="10" spans="1:15" ht="25" x14ac:dyDescent="0.35">
      <c r="A10" s="151" t="s">
        <v>762</v>
      </c>
      <c r="B10" s="167" t="s">
        <v>12</v>
      </c>
      <c r="C10" s="167" t="s">
        <v>763</v>
      </c>
      <c r="D10" s="167" t="s">
        <v>415</v>
      </c>
      <c r="E10" s="152" t="s">
        <v>421</v>
      </c>
      <c r="F10" s="151" t="s">
        <v>2643</v>
      </c>
      <c r="G10" s="151" t="s">
        <v>405</v>
      </c>
      <c r="H10" s="151" t="s">
        <v>1027</v>
      </c>
      <c r="I10" s="151" t="s">
        <v>405</v>
      </c>
      <c r="J10" s="151" t="s">
        <v>2644</v>
      </c>
      <c r="K10" s="151" t="s">
        <v>405</v>
      </c>
      <c r="L10" s="154">
        <v>39256.360693547998</v>
      </c>
      <c r="M10" s="151" t="s">
        <v>2645</v>
      </c>
      <c r="N10" s="154">
        <v>84785.130661699994</v>
      </c>
      <c r="O10" s="151" t="s">
        <v>2646</v>
      </c>
    </row>
    <row r="11" spans="1:15" ht="50" x14ac:dyDescent="0.35">
      <c r="A11" s="151" t="s">
        <v>511</v>
      </c>
      <c r="B11" s="167" t="s">
        <v>12</v>
      </c>
      <c r="C11" s="167" t="s">
        <v>512</v>
      </c>
      <c r="D11" s="167" t="s">
        <v>415</v>
      </c>
      <c r="E11" s="152" t="s">
        <v>513</v>
      </c>
      <c r="F11" s="151" t="s">
        <v>2647</v>
      </c>
      <c r="G11" s="151" t="s">
        <v>405</v>
      </c>
      <c r="H11" s="151" t="s">
        <v>1004</v>
      </c>
      <c r="I11" s="151" t="s">
        <v>405</v>
      </c>
      <c r="J11" s="151" t="s">
        <v>2648</v>
      </c>
      <c r="K11" s="151" t="s">
        <v>405</v>
      </c>
      <c r="L11" s="154">
        <v>39221.554878000003</v>
      </c>
      <c r="M11" s="151" t="s">
        <v>2645</v>
      </c>
      <c r="N11" s="154">
        <v>124006.6855397</v>
      </c>
      <c r="O11" s="151" t="s">
        <v>2649</v>
      </c>
    </row>
    <row r="12" spans="1:15" x14ac:dyDescent="0.35">
      <c r="A12" s="151" t="s">
        <v>1013</v>
      </c>
      <c r="B12" s="167" t="s">
        <v>17</v>
      </c>
      <c r="C12" s="167" t="s">
        <v>1014</v>
      </c>
      <c r="D12" s="167" t="s">
        <v>415</v>
      </c>
      <c r="E12" s="152" t="s">
        <v>1015</v>
      </c>
      <c r="F12" s="151" t="s">
        <v>2650</v>
      </c>
      <c r="G12" s="151" t="s">
        <v>405</v>
      </c>
      <c r="H12" s="151" t="s">
        <v>1570</v>
      </c>
      <c r="I12" s="151" t="s">
        <v>405</v>
      </c>
      <c r="J12" s="151" t="s">
        <v>2651</v>
      </c>
      <c r="K12" s="151" t="s">
        <v>405</v>
      </c>
      <c r="L12" s="154">
        <v>36137.988541289997</v>
      </c>
      <c r="M12" s="151" t="s">
        <v>2652</v>
      </c>
      <c r="N12" s="154">
        <v>160144.674081</v>
      </c>
      <c r="O12" s="151" t="s">
        <v>2653</v>
      </c>
    </row>
    <row r="13" spans="1:15" x14ac:dyDescent="0.35">
      <c r="A13" s="151" t="s">
        <v>1000</v>
      </c>
      <c r="B13" s="167" t="s">
        <v>17</v>
      </c>
      <c r="C13" s="167" t="s">
        <v>1001</v>
      </c>
      <c r="D13" s="167" t="s">
        <v>491</v>
      </c>
      <c r="E13" s="152" t="s">
        <v>409</v>
      </c>
      <c r="F13" s="151" t="s">
        <v>2654</v>
      </c>
      <c r="G13" s="151" t="s">
        <v>405</v>
      </c>
      <c r="H13" s="151" t="s">
        <v>1568</v>
      </c>
      <c r="I13" s="151" t="s">
        <v>405</v>
      </c>
      <c r="J13" s="151" t="s">
        <v>2655</v>
      </c>
      <c r="K13" s="151" t="s">
        <v>405</v>
      </c>
      <c r="L13" s="154">
        <v>31296.750737499999</v>
      </c>
      <c r="M13" s="151" t="s">
        <v>2656</v>
      </c>
      <c r="N13" s="154">
        <v>191441.4248185</v>
      </c>
      <c r="O13" s="151" t="s">
        <v>2657</v>
      </c>
    </row>
    <row r="14" spans="1:15" ht="25" x14ac:dyDescent="0.35">
      <c r="A14" s="151" t="s">
        <v>492</v>
      </c>
      <c r="B14" s="167" t="s">
        <v>12</v>
      </c>
      <c r="C14" s="167" t="s">
        <v>493</v>
      </c>
      <c r="D14" s="167" t="s">
        <v>491</v>
      </c>
      <c r="E14" s="152" t="s">
        <v>409</v>
      </c>
      <c r="F14" s="151" t="s">
        <v>2658</v>
      </c>
      <c r="G14" s="151" t="s">
        <v>405</v>
      </c>
      <c r="H14" s="151" t="s">
        <v>1005</v>
      </c>
      <c r="I14" s="151" t="s">
        <v>405</v>
      </c>
      <c r="J14" s="151" t="s">
        <v>2659</v>
      </c>
      <c r="K14" s="151" t="s">
        <v>405</v>
      </c>
      <c r="L14" s="154">
        <v>30040.558948708</v>
      </c>
      <c r="M14" s="151" t="s">
        <v>2660</v>
      </c>
      <c r="N14" s="154">
        <v>221481.9837672</v>
      </c>
      <c r="O14" s="151" t="s">
        <v>2661</v>
      </c>
    </row>
    <row r="15" spans="1:15" x14ac:dyDescent="0.35">
      <c r="A15" s="151" t="s">
        <v>1051</v>
      </c>
      <c r="B15" s="167" t="s">
        <v>17</v>
      </c>
      <c r="C15" s="167" t="s">
        <v>1052</v>
      </c>
      <c r="D15" s="167" t="s">
        <v>415</v>
      </c>
      <c r="E15" s="152" t="s">
        <v>36</v>
      </c>
      <c r="F15" s="151" t="s">
        <v>2662</v>
      </c>
      <c r="G15" s="151" t="s">
        <v>405</v>
      </c>
      <c r="H15" s="151" t="s">
        <v>1574</v>
      </c>
      <c r="I15" s="151" t="s">
        <v>405</v>
      </c>
      <c r="J15" s="151" t="s">
        <v>2663</v>
      </c>
      <c r="K15" s="151" t="s">
        <v>405</v>
      </c>
      <c r="L15" s="154">
        <v>27609.985061120002</v>
      </c>
      <c r="M15" s="151" t="s">
        <v>2664</v>
      </c>
      <c r="N15" s="154">
        <v>249091.96882830001</v>
      </c>
      <c r="O15" s="151" t="s">
        <v>2665</v>
      </c>
    </row>
    <row r="16" spans="1:15" ht="25" x14ac:dyDescent="0.35">
      <c r="A16" s="151" t="s">
        <v>1006</v>
      </c>
      <c r="B16" s="167" t="s">
        <v>17</v>
      </c>
      <c r="C16" s="167" t="s">
        <v>1007</v>
      </c>
      <c r="D16" s="167" t="s">
        <v>415</v>
      </c>
      <c r="E16" s="152" t="s">
        <v>409</v>
      </c>
      <c r="F16" s="151" t="s">
        <v>2666</v>
      </c>
      <c r="G16" s="151" t="s">
        <v>405</v>
      </c>
      <c r="H16" s="151" t="s">
        <v>1008</v>
      </c>
      <c r="I16" s="151" t="s">
        <v>405</v>
      </c>
      <c r="J16" s="151" t="s">
        <v>2667</v>
      </c>
      <c r="K16" s="151" t="s">
        <v>405</v>
      </c>
      <c r="L16" s="154">
        <v>26907.206355120001</v>
      </c>
      <c r="M16" s="151" t="s">
        <v>2668</v>
      </c>
      <c r="N16" s="154">
        <v>275999.17518339999</v>
      </c>
      <c r="O16" s="151" t="s">
        <v>2669</v>
      </c>
    </row>
    <row r="17" spans="1:15" ht="25" x14ac:dyDescent="0.35">
      <c r="A17" s="151" t="s">
        <v>489</v>
      </c>
      <c r="B17" s="167" t="s">
        <v>12</v>
      </c>
      <c r="C17" s="167" t="s">
        <v>490</v>
      </c>
      <c r="D17" s="167" t="s">
        <v>491</v>
      </c>
      <c r="E17" s="152" t="s">
        <v>409</v>
      </c>
      <c r="F17" s="151" t="s">
        <v>2670</v>
      </c>
      <c r="G17" s="151" t="s">
        <v>405</v>
      </c>
      <c r="H17" s="151" t="s">
        <v>1011</v>
      </c>
      <c r="I17" s="151" t="s">
        <v>405</v>
      </c>
      <c r="J17" s="151" t="s">
        <v>2671</v>
      </c>
      <c r="K17" s="151" t="s">
        <v>405</v>
      </c>
      <c r="L17" s="154">
        <v>25982.494547947001</v>
      </c>
      <c r="M17" s="151" t="s">
        <v>2672</v>
      </c>
      <c r="N17" s="154">
        <v>301981.66973129997</v>
      </c>
      <c r="O17" s="151" t="s">
        <v>2673</v>
      </c>
    </row>
    <row r="18" spans="1:15" ht="25" x14ac:dyDescent="0.35">
      <c r="A18" s="151" t="s">
        <v>1016</v>
      </c>
      <c r="B18" s="167" t="s">
        <v>12</v>
      </c>
      <c r="C18" s="167" t="s">
        <v>1017</v>
      </c>
      <c r="D18" s="167" t="s">
        <v>1018</v>
      </c>
      <c r="E18" s="152" t="s">
        <v>409</v>
      </c>
      <c r="F18" s="151" t="s">
        <v>2674</v>
      </c>
      <c r="G18" s="151" t="s">
        <v>405</v>
      </c>
      <c r="H18" s="151" t="s">
        <v>1008</v>
      </c>
      <c r="I18" s="151" t="s">
        <v>405</v>
      </c>
      <c r="J18" s="151" t="s">
        <v>2675</v>
      </c>
      <c r="K18" s="151" t="s">
        <v>405</v>
      </c>
      <c r="L18" s="154">
        <v>24257.045946951999</v>
      </c>
      <c r="M18" s="151" t="s">
        <v>2676</v>
      </c>
      <c r="N18" s="154">
        <v>326238.71567830001</v>
      </c>
      <c r="O18" s="151" t="s">
        <v>2677</v>
      </c>
    </row>
    <row r="19" spans="1:15" ht="37.5" x14ac:dyDescent="0.35">
      <c r="A19" s="151" t="s">
        <v>805</v>
      </c>
      <c r="B19" s="167" t="s">
        <v>12</v>
      </c>
      <c r="C19" s="167" t="s">
        <v>806</v>
      </c>
      <c r="D19" s="167" t="s">
        <v>415</v>
      </c>
      <c r="E19" s="152" t="s">
        <v>31</v>
      </c>
      <c r="F19" s="151" t="s">
        <v>2678</v>
      </c>
      <c r="G19" s="151" t="s">
        <v>405</v>
      </c>
      <c r="H19" s="151" t="s">
        <v>1031</v>
      </c>
      <c r="I19" s="151" t="s">
        <v>405</v>
      </c>
      <c r="J19" s="151" t="s">
        <v>2679</v>
      </c>
      <c r="K19" s="151" t="s">
        <v>405</v>
      </c>
      <c r="L19" s="154">
        <v>21191.7482595</v>
      </c>
      <c r="M19" s="151" t="s">
        <v>2680</v>
      </c>
      <c r="N19" s="154">
        <v>347430.46393780003</v>
      </c>
      <c r="O19" s="151" t="s">
        <v>2681</v>
      </c>
    </row>
    <row r="20" spans="1:15" ht="25" x14ac:dyDescent="0.35">
      <c r="A20" s="151" t="s">
        <v>767</v>
      </c>
      <c r="B20" s="167" t="s">
        <v>12</v>
      </c>
      <c r="C20" s="167" t="s">
        <v>768</v>
      </c>
      <c r="D20" s="167" t="s">
        <v>415</v>
      </c>
      <c r="E20" s="152" t="s">
        <v>16</v>
      </c>
      <c r="F20" s="151" t="s">
        <v>2682</v>
      </c>
      <c r="G20" s="151" t="s">
        <v>405</v>
      </c>
      <c r="H20" s="151" t="s">
        <v>1171</v>
      </c>
      <c r="I20" s="151" t="s">
        <v>405</v>
      </c>
      <c r="J20" s="151" t="s">
        <v>2683</v>
      </c>
      <c r="K20" s="151" t="s">
        <v>405</v>
      </c>
      <c r="L20" s="154">
        <v>19192.273592400001</v>
      </c>
      <c r="M20" s="151" t="s">
        <v>2684</v>
      </c>
      <c r="N20" s="154">
        <v>366622.73753019999</v>
      </c>
      <c r="O20" s="151" t="s">
        <v>2685</v>
      </c>
    </row>
    <row r="21" spans="1:15" x14ac:dyDescent="0.35">
      <c r="A21" s="151" t="s">
        <v>2107</v>
      </c>
      <c r="B21" s="167" t="s">
        <v>17</v>
      </c>
      <c r="C21" s="167" t="s">
        <v>2108</v>
      </c>
      <c r="D21" s="167" t="s">
        <v>415</v>
      </c>
      <c r="E21" s="152" t="s">
        <v>31</v>
      </c>
      <c r="F21" s="151" t="s">
        <v>2686</v>
      </c>
      <c r="G21" s="151" t="s">
        <v>405</v>
      </c>
      <c r="H21" s="151" t="s">
        <v>2687</v>
      </c>
      <c r="I21" s="151" t="s">
        <v>405</v>
      </c>
      <c r="J21" s="151" t="s">
        <v>2688</v>
      </c>
      <c r="K21" s="151" t="s">
        <v>405</v>
      </c>
      <c r="L21" s="154">
        <v>18260.171999999999</v>
      </c>
      <c r="M21" s="151" t="s">
        <v>2689</v>
      </c>
      <c r="N21" s="154">
        <v>384882.90953020001</v>
      </c>
      <c r="O21" s="151" t="s">
        <v>2690</v>
      </c>
    </row>
    <row r="22" spans="1:15" ht="25" x14ac:dyDescent="0.35">
      <c r="A22" s="151" t="s">
        <v>814</v>
      </c>
      <c r="B22" s="167" t="s">
        <v>12</v>
      </c>
      <c r="C22" s="167" t="s">
        <v>815</v>
      </c>
      <c r="D22" s="167" t="s">
        <v>415</v>
      </c>
      <c r="E22" s="152" t="s">
        <v>277</v>
      </c>
      <c r="F22" s="151" t="s">
        <v>2691</v>
      </c>
      <c r="G22" s="151" t="s">
        <v>405</v>
      </c>
      <c r="H22" s="151" t="s">
        <v>1012</v>
      </c>
      <c r="I22" s="151" t="s">
        <v>405</v>
      </c>
      <c r="J22" s="151" t="s">
        <v>2692</v>
      </c>
      <c r="K22" s="151" t="s">
        <v>405</v>
      </c>
      <c r="L22" s="154">
        <v>17019.927540000001</v>
      </c>
      <c r="M22" s="151" t="s">
        <v>2693</v>
      </c>
      <c r="N22" s="154">
        <v>401902.83707020001</v>
      </c>
      <c r="O22" s="151" t="s">
        <v>2694</v>
      </c>
    </row>
    <row r="23" spans="1:15" ht="37.5" x14ac:dyDescent="0.35">
      <c r="A23" s="151" t="s">
        <v>534</v>
      </c>
      <c r="B23" s="167" t="s">
        <v>12</v>
      </c>
      <c r="C23" s="167" t="s">
        <v>535</v>
      </c>
      <c r="D23" s="167" t="s">
        <v>415</v>
      </c>
      <c r="E23" s="152" t="s">
        <v>43</v>
      </c>
      <c r="F23" s="151" t="s">
        <v>2695</v>
      </c>
      <c r="G23" s="151" t="s">
        <v>405</v>
      </c>
      <c r="H23" s="151" t="s">
        <v>1072</v>
      </c>
      <c r="I23" s="151" t="s">
        <v>405</v>
      </c>
      <c r="J23" s="151" t="s">
        <v>2696</v>
      </c>
      <c r="K23" s="151" t="s">
        <v>405</v>
      </c>
      <c r="L23" s="154">
        <v>16404.219428699998</v>
      </c>
      <c r="M23" s="151" t="s">
        <v>2697</v>
      </c>
      <c r="N23" s="154">
        <v>418307.0564989</v>
      </c>
      <c r="O23" s="151" t="s">
        <v>2698</v>
      </c>
    </row>
    <row r="24" spans="1:15" ht="25" x14ac:dyDescent="0.35">
      <c r="A24" s="151" t="s">
        <v>2061</v>
      </c>
      <c r="B24" s="167" t="s">
        <v>12</v>
      </c>
      <c r="C24" s="167" t="s">
        <v>2062</v>
      </c>
      <c r="D24" s="167" t="s">
        <v>415</v>
      </c>
      <c r="E24" s="152" t="s">
        <v>16</v>
      </c>
      <c r="F24" s="151" t="s">
        <v>2699</v>
      </c>
      <c r="G24" s="151" t="s">
        <v>405</v>
      </c>
      <c r="H24" s="151" t="s">
        <v>2700</v>
      </c>
      <c r="I24" s="151" t="s">
        <v>405</v>
      </c>
      <c r="J24" s="151" t="s">
        <v>2701</v>
      </c>
      <c r="K24" s="151" t="s">
        <v>405</v>
      </c>
      <c r="L24" s="154">
        <v>16326.762008</v>
      </c>
      <c r="M24" s="151" t="s">
        <v>2702</v>
      </c>
      <c r="N24" s="154">
        <v>434633.81850689999</v>
      </c>
      <c r="O24" s="151" t="s">
        <v>2703</v>
      </c>
    </row>
    <row r="25" spans="1:15" ht="37.5" x14ac:dyDescent="0.35">
      <c r="A25" s="151" t="s">
        <v>794</v>
      </c>
      <c r="B25" s="167" t="s">
        <v>12</v>
      </c>
      <c r="C25" s="167" t="s">
        <v>795</v>
      </c>
      <c r="D25" s="167" t="s">
        <v>415</v>
      </c>
      <c r="E25" s="152" t="s">
        <v>31</v>
      </c>
      <c r="F25" s="151" t="s">
        <v>2704</v>
      </c>
      <c r="G25" s="151" t="s">
        <v>405</v>
      </c>
      <c r="H25" s="151" t="s">
        <v>1021</v>
      </c>
      <c r="I25" s="151" t="s">
        <v>405</v>
      </c>
      <c r="J25" s="151" t="s">
        <v>2705</v>
      </c>
      <c r="K25" s="151" t="s">
        <v>405</v>
      </c>
      <c r="L25" s="154">
        <v>16250.769532</v>
      </c>
      <c r="M25" s="151" t="s">
        <v>1572</v>
      </c>
      <c r="N25" s="154">
        <v>450884.58803889999</v>
      </c>
      <c r="O25" s="151" t="s">
        <v>2706</v>
      </c>
    </row>
    <row r="26" spans="1:15" ht="25" x14ac:dyDescent="0.35">
      <c r="A26" s="151" t="s">
        <v>1009</v>
      </c>
      <c r="B26" s="167" t="s">
        <v>12</v>
      </c>
      <c r="C26" s="167" t="s">
        <v>1010</v>
      </c>
      <c r="D26" s="167" t="s">
        <v>491</v>
      </c>
      <c r="E26" s="152" t="s">
        <v>409</v>
      </c>
      <c r="F26" s="151" t="s">
        <v>2707</v>
      </c>
      <c r="G26" s="151" t="s">
        <v>405</v>
      </c>
      <c r="H26" s="151" t="s">
        <v>1011</v>
      </c>
      <c r="I26" s="151" t="s">
        <v>405</v>
      </c>
      <c r="J26" s="151" t="s">
        <v>2708</v>
      </c>
      <c r="K26" s="151" t="s">
        <v>405</v>
      </c>
      <c r="L26" s="154">
        <v>14778.713375363001</v>
      </c>
      <c r="M26" s="151" t="s">
        <v>2709</v>
      </c>
      <c r="N26" s="154">
        <v>465663.30141429999</v>
      </c>
      <c r="O26" s="151" t="s">
        <v>2710</v>
      </c>
    </row>
    <row r="27" spans="1:15" ht="25" x14ac:dyDescent="0.35">
      <c r="A27" s="151" t="s">
        <v>2711</v>
      </c>
      <c r="B27" s="167" t="s">
        <v>12</v>
      </c>
      <c r="C27" s="167" t="s">
        <v>2712</v>
      </c>
      <c r="D27" s="167" t="s">
        <v>415</v>
      </c>
      <c r="E27" s="152" t="s">
        <v>421</v>
      </c>
      <c r="F27" s="151" t="s">
        <v>2713</v>
      </c>
      <c r="G27" s="151" t="s">
        <v>405</v>
      </c>
      <c r="H27" s="151" t="s">
        <v>2714</v>
      </c>
      <c r="I27" s="151" t="s">
        <v>405</v>
      </c>
      <c r="J27" s="151" t="s">
        <v>2715</v>
      </c>
      <c r="K27" s="151" t="s">
        <v>405</v>
      </c>
      <c r="L27" s="154">
        <v>13316.36253</v>
      </c>
      <c r="M27" s="151" t="s">
        <v>2716</v>
      </c>
      <c r="N27" s="154">
        <v>478979.66394429997</v>
      </c>
      <c r="O27" s="151" t="s">
        <v>2717</v>
      </c>
    </row>
    <row r="28" spans="1:15" ht="37.5" x14ac:dyDescent="0.35">
      <c r="A28" s="151" t="s">
        <v>2065</v>
      </c>
      <c r="B28" s="167" t="s">
        <v>12</v>
      </c>
      <c r="C28" s="167" t="s">
        <v>2066</v>
      </c>
      <c r="D28" s="167" t="s">
        <v>415</v>
      </c>
      <c r="E28" s="152" t="s">
        <v>16</v>
      </c>
      <c r="F28" s="151" t="s">
        <v>2718</v>
      </c>
      <c r="G28" s="151" t="s">
        <v>405</v>
      </c>
      <c r="H28" s="151" t="s">
        <v>1523</v>
      </c>
      <c r="I28" s="151" t="s">
        <v>405</v>
      </c>
      <c r="J28" s="151" t="s">
        <v>2719</v>
      </c>
      <c r="K28" s="151" t="s">
        <v>405</v>
      </c>
      <c r="L28" s="154">
        <v>12823.150388</v>
      </c>
      <c r="M28" s="151" t="s">
        <v>1573</v>
      </c>
      <c r="N28" s="154">
        <v>491802.81433229998</v>
      </c>
      <c r="O28" s="151" t="s">
        <v>2720</v>
      </c>
    </row>
    <row r="29" spans="1:15" x14ac:dyDescent="0.35">
      <c r="A29" s="151" t="s">
        <v>1022</v>
      </c>
      <c r="B29" s="167" t="s">
        <v>17</v>
      </c>
      <c r="C29" s="167" t="s">
        <v>1023</v>
      </c>
      <c r="D29" s="167" t="s">
        <v>491</v>
      </c>
      <c r="E29" s="152" t="s">
        <v>409</v>
      </c>
      <c r="F29" s="151" t="s">
        <v>2721</v>
      </c>
      <c r="G29" s="151" t="s">
        <v>405</v>
      </c>
      <c r="H29" s="151" t="s">
        <v>1569</v>
      </c>
      <c r="I29" s="151" t="s">
        <v>405</v>
      </c>
      <c r="J29" s="151" t="s">
        <v>2722</v>
      </c>
      <c r="K29" s="151" t="s">
        <v>405</v>
      </c>
      <c r="L29" s="154">
        <v>12239.626555500001</v>
      </c>
      <c r="M29" s="151" t="s">
        <v>2723</v>
      </c>
      <c r="N29" s="154">
        <v>504042.44088780001</v>
      </c>
      <c r="O29" s="151" t="s">
        <v>2724</v>
      </c>
    </row>
    <row r="30" spans="1:15" x14ac:dyDescent="0.35">
      <c r="A30" s="151" t="s">
        <v>2248</v>
      </c>
      <c r="B30" s="167" t="s">
        <v>17</v>
      </c>
      <c r="C30" s="167" t="s">
        <v>2249</v>
      </c>
      <c r="D30" s="167" t="s">
        <v>415</v>
      </c>
      <c r="E30" s="152" t="s">
        <v>16</v>
      </c>
      <c r="F30" s="151" t="s">
        <v>2725</v>
      </c>
      <c r="G30" s="151" t="s">
        <v>405</v>
      </c>
      <c r="H30" s="151" t="s">
        <v>2726</v>
      </c>
      <c r="I30" s="151" t="s">
        <v>405</v>
      </c>
      <c r="J30" s="151" t="s">
        <v>2727</v>
      </c>
      <c r="K30" s="151" t="s">
        <v>405</v>
      </c>
      <c r="L30" s="154">
        <v>12157.029500000001</v>
      </c>
      <c r="M30" s="151" t="s">
        <v>2723</v>
      </c>
      <c r="N30" s="154">
        <v>516199.47038780001</v>
      </c>
      <c r="O30" s="151" t="s">
        <v>2728</v>
      </c>
    </row>
    <row r="31" spans="1:15" ht="37.5" x14ac:dyDescent="0.35">
      <c r="A31" s="151" t="s">
        <v>536</v>
      </c>
      <c r="B31" s="167" t="s">
        <v>12</v>
      </c>
      <c r="C31" s="167" t="s">
        <v>537</v>
      </c>
      <c r="D31" s="167" t="s">
        <v>415</v>
      </c>
      <c r="E31" s="152" t="s">
        <v>43</v>
      </c>
      <c r="F31" s="151" t="s">
        <v>2729</v>
      </c>
      <c r="G31" s="151" t="s">
        <v>405</v>
      </c>
      <c r="H31" s="151" t="s">
        <v>1122</v>
      </c>
      <c r="I31" s="151" t="s">
        <v>405</v>
      </c>
      <c r="J31" s="151" t="s">
        <v>2730</v>
      </c>
      <c r="K31" s="151" t="s">
        <v>405</v>
      </c>
      <c r="L31" s="154">
        <v>11824.449520800001</v>
      </c>
      <c r="M31" s="151" t="s">
        <v>2731</v>
      </c>
      <c r="N31" s="154">
        <v>528023.91990860004</v>
      </c>
      <c r="O31" s="151" t="s">
        <v>2732</v>
      </c>
    </row>
    <row r="32" spans="1:15" x14ac:dyDescent="0.35">
      <c r="A32" s="151" t="s">
        <v>2733</v>
      </c>
      <c r="B32" s="167" t="s">
        <v>17</v>
      </c>
      <c r="C32" s="167" t="s">
        <v>2734</v>
      </c>
      <c r="D32" s="167" t="s">
        <v>415</v>
      </c>
      <c r="E32" s="152" t="s">
        <v>16</v>
      </c>
      <c r="F32" s="151" t="s">
        <v>2735</v>
      </c>
      <c r="G32" s="151" t="s">
        <v>405</v>
      </c>
      <c r="H32" s="151" t="s">
        <v>1126</v>
      </c>
      <c r="I32" s="151" t="s">
        <v>405</v>
      </c>
      <c r="J32" s="151" t="s">
        <v>2736</v>
      </c>
      <c r="K32" s="151" t="s">
        <v>405</v>
      </c>
      <c r="L32" s="154">
        <v>11449.35</v>
      </c>
      <c r="M32" s="151" t="s">
        <v>2737</v>
      </c>
      <c r="N32" s="154">
        <v>539473.26990860002</v>
      </c>
      <c r="O32" s="151" t="s">
        <v>2738</v>
      </c>
    </row>
    <row r="33" spans="1:15" ht="25" x14ac:dyDescent="0.35">
      <c r="A33" s="151" t="s">
        <v>783</v>
      </c>
      <c r="B33" s="167" t="s">
        <v>12</v>
      </c>
      <c r="C33" s="167" t="s">
        <v>784</v>
      </c>
      <c r="D33" s="167" t="s">
        <v>491</v>
      </c>
      <c r="E33" s="152" t="s">
        <v>409</v>
      </c>
      <c r="F33" s="151" t="s">
        <v>2739</v>
      </c>
      <c r="G33" s="151" t="s">
        <v>405</v>
      </c>
      <c r="H33" s="151" t="s">
        <v>1011</v>
      </c>
      <c r="I33" s="151" t="s">
        <v>405</v>
      </c>
      <c r="J33" s="151" t="s">
        <v>2740</v>
      </c>
      <c r="K33" s="151" t="s">
        <v>405</v>
      </c>
      <c r="L33" s="154">
        <v>11354.789645556</v>
      </c>
      <c r="M33" s="151" t="s">
        <v>2741</v>
      </c>
      <c r="N33" s="154">
        <v>550828.05955420004</v>
      </c>
      <c r="O33" s="151" t="s">
        <v>2742</v>
      </c>
    </row>
    <row r="34" spans="1:15" x14ac:dyDescent="0.35">
      <c r="A34" s="151" t="s">
        <v>1046</v>
      </c>
      <c r="B34" s="167" t="s">
        <v>17</v>
      </c>
      <c r="C34" s="167" t="s">
        <v>1047</v>
      </c>
      <c r="D34" s="167" t="s">
        <v>415</v>
      </c>
      <c r="E34" s="152" t="s">
        <v>36</v>
      </c>
      <c r="F34" s="151" t="s">
        <v>2743</v>
      </c>
      <c r="G34" s="151" t="s">
        <v>405</v>
      </c>
      <c r="H34" s="151" t="s">
        <v>1575</v>
      </c>
      <c r="I34" s="151" t="s">
        <v>405</v>
      </c>
      <c r="J34" s="151" t="s">
        <v>2744</v>
      </c>
      <c r="K34" s="151" t="s">
        <v>405</v>
      </c>
      <c r="L34" s="154">
        <v>11208.937414661999</v>
      </c>
      <c r="M34" s="151" t="s">
        <v>2745</v>
      </c>
      <c r="N34" s="154">
        <v>562036.99696889997</v>
      </c>
      <c r="O34" s="151" t="s">
        <v>2746</v>
      </c>
    </row>
    <row r="35" spans="1:15" x14ac:dyDescent="0.35">
      <c r="A35" s="151" t="s">
        <v>2060</v>
      </c>
      <c r="B35" s="167" t="s">
        <v>17</v>
      </c>
      <c r="C35" s="167" t="s">
        <v>1776</v>
      </c>
      <c r="D35" s="167" t="s">
        <v>415</v>
      </c>
      <c r="E35" s="152" t="s">
        <v>31</v>
      </c>
      <c r="F35" s="151" t="s">
        <v>2747</v>
      </c>
      <c r="G35" s="151" t="s">
        <v>405</v>
      </c>
      <c r="H35" s="151" t="s">
        <v>1419</v>
      </c>
      <c r="I35" s="151" t="s">
        <v>405</v>
      </c>
      <c r="J35" s="151" t="s">
        <v>2748</v>
      </c>
      <c r="K35" s="151" t="s">
        <v>405</v>
      </c>
      <c r="L35" s="154">
        <v>11191.303830000001</v>
      </c>
      <c r="M35" s="151" t="s">
        <v>2745</v>
      </c>
      <c r="N35" s="154">
        <v>573228.30079889996</v>
      </c>
      <c r="O35" s="151" t="s">
        <v>2749</v>
      </c>
    </row>
    <row r="36" spans="1:15" ht="50" x14ac:dyDescent="0.35">
      <c r="A36" s="151" t="s">
        <v>2181</v>
      </c>
      <c r="B36" s="167" t="s">
        <v>12</v>
      </c>
      <c r="C36" s="167" t="s">
        <v>2182</v>
      </c>
      <c r="D36" s="167" t="s">
        <v>415</v>
      </c>
      <c r="E36" s="152" t="s">
        <v>43</v>
      </c>
      <c r="F36" s="151" t="s">
        <v>2750</v>
      </c>
      <c r="G36" s="151" t="s">
        <v>405</v>
      </c>
      <c r="H36" s="151" t="s">
        <v>2751</v>
      </c>
      <c r="I36" s="151" t="s">
        <v>405</v>
      </c>
      <c r="J36" s="151" t="s">
        <v>2752</v>
      </c>
      <c r="K36" s="151" t="s">
        <v>405</v>
      </c>
      <c r="L36" s="154">
        <v>10357.116840000001</v>
      </c>
      <c r="M36" s="151" t="s">
        <v>2753</v>
      </c>
      <c r="N36" s="154">
        <v>583585.41763889999</v>
      </c>
      <c r="O36" s="151" t="s">
        <v>2754</v>
      </c>
    </row>
    <row r="37" spans="1:15" x14ac:dyDescent="0.35">
      <c r="A37" s="151" t="s">
        <v>1044</v>
      </c>
      <c r="B37" s="167" t="s">
        <v>17</v>
      </c>
      <c r="C37" s="167" t="s">
        <v>1045</v>
      </c>
      <c r="D37" s="167" t="s">
        <v>491</v>
      </c>
      <c r="E37" s="152" t="s">
        <v>409</v>
      </c>
      <c r="F37" s="151" t="s">
        <v>2755</v>
      </c>
      <c r="G37" s="151" t="s">
        <v>405</v>
      </c>
      <c r="H37" s="151" t="s">
        <v>1568</v>
      </c>
      <c r="I37" s="151" t="s">
        <v>405</v>
      </c>
      <c r="J37" s="151" t="s">
        <v>2756</v>
      </c>
      <c r="K37" s="151" t="s">
        <v>405</v>
      </c>
      <c r="L37" s="154">
        <v>10049.08314617</v>
      </c>
      <c r="M37" s="151" t="s">
        <v>2757</v>
      </c>
      <c r="N37" s="154">
        <v>593634.50078510004</v>
      </c>
      <c r="O37" s="151" t="s">
        <v>2758</v>
      </c>
    </row>
    <row r="38" spans="1:15" ht="37.5" x14ac:dyDescent="0.35">
      <c r="A38" s="151" t="s">
        <v>2119</v>
      </c>
      <c r="B38" s="167" t="s">
        <v>12</v>
      </c>
      <c r="C38" s="167" t="s">
        <v>2120</v>
      </c>
      <c r="D38" s="167" t="s">
        <v>415</v>
      </c>
      <c r="E38" s="152" t="s">
        <v>31</v>
      </c>
      <c r="F38" s="151" t="s">
        <v>2759</v>
      </c>
      <c r="G38" s="151" t="s">
        <v>405</v>
      </c>
      <c r="H38" s="151" t="s">
        <v>2760</v>
      </c>
      <c r="I38" s="151" t="s">
        <v>405</v>
      </c>
      <c r="J38" s="151" t="s">
        <v>2761</v>
      </c>
      <c r="K38" s="151" t="s">
        <v>405</v>
      </c>
      <c r="L38" s="154">
        <v>9620.4931811999995</v>
      </c>
      <c r="M38" s="151" t="s">
        <v>2762</v>
      </c>
      <c r="N38" s="154">
        <v>603254.99396630004</v>
      </c>
      <c r="O38" s="151" t="s">
        <v>2763</v>
      </c>
    </row>
    <row r="39" spans="1:15" ht="25" x14ac:dyDescent="0.35">
      <c r="A39" s="151" t="s">
        <v>2084</v>
      </c>
      <c r="B39" s="167" t="s">
        <v>12</v>
      </c>
      <c r="C39" s="167" t="s">
        <v>2085</v>
      </c>
      <c r="D39" s="167" t="s">
        <v>415</v>
      </c>
      <c r="E39" s="152" t="s">
        <v>36</v>
      </c>
      <c r="F39" s="151" t="s">
        <v>2764</v>
      </c>
      <c r="G39" s="151" t="s">
        <v>405</v>
      </c>
      <c r="H39" s="151" t="s">
        <v>2765</v>
      </c>
      <c r="I39" s="151" t="s">
        <v>405</v>
      </c>
      <c r="J39" s="151" t="s">
        <v>2766</v>
      </c>
      <c r="K39" s="151" t="s">
        <v>405</v>
      </c>
      <c r="L39" s="154">
        <v>9220.3070828399996</v>
      </c>
      <c r="M39" s="151" t="s">
        <v>2767</v>
      </c>
      <c r="N39" s="154">
        <v>612475.3010491</v>
      </c>
      <c r="O39" s="151" t="s">
        <v>2768</v>
      </c>
    </row>
    <row r="40" spans="1:15" ht="25" x14ac:dyDescent="0.35">
      <c r="A40" s="151" t="s">
        <v>1036</v>
      </c>
      <c r="B40" s="167" t="s">
        <v>17</v>
      </c>
      <c r="C40" s="167" t="s">
        <v>1037</v>
      </c>
      <c r="D40" s="167" t="s">
        <v>415</v>
      </c>
      <c r="E40" s="152" t="s">
        <v>409</v>
      </c>
      <c r="F40" s="151" t="s">
        <v>2666</v>
      </c>
      <c r="G40" s="151" t="s">
        <v>405</v>
      </c>
      <c r="H40" s="151" t="s">
        <v>1038</v>
      </c>
      <c r="I40" s="151" t="s">
        <v>405</v>
      </c>
      <c r="J40" s="151" t="s">
        <v>2769</v>
      </c>
      <c r="K40" s="151" t="s">
        <v>405</v>
      </c>
      <c r="L40" s="154">
        <v>8648.7448998599994</v>
      </c>
      <c r="M40" s="151" t="s">
        <v>2770</v>
      </c>
      <c r="N40" s="154">
        <v>621124.04594900005</v>
      </c>
      <c r="O40" s="151" t="s">
        <v>2771</v>
      </c>
    </row>
    <row r="41" spans="1:15" ht="37.5" x14ac:dyDescent="0.35">
      <c r="A41" s="151" t="s">
        <v>630</v>
      </c>
      <c r="B41" s="167" t="s">
        <v>12</v>
      </c>
      <c r="C41" s="167" t="s">
        <v>631</v>
      </c>
      <c r="D41" s="167" t="s">
        <v>415</v>
      </c>
      <c r="E41" s="152" t="s">
        <v>43</v>
      </c>
      <c r="F41" s="151" t="s">
        <v>2772</v>
      </c>
      <c r="G41" s="151" t="s">
        <v>405</v>
      </c>
      <c r="H41" s="151" t="s">
        <v>1032</v>
      </c>
      <c r="I41" s="151" t="s">
        <v>405</v>
      </c>
      <c r="J41" s="151" t="s">
        <v>2773</v>
      </c>
      <c r="K41" s="151" t="s">
        <v>405</v>
      </c>
      <c r="L41" s="154">
        <v>8484.7000000000007</v>
      </c>
      <c r="M41" s="151" t="s">
        <v>1576</v>
      </c>
      <c r="N41" s="154">
        <v>629608.745949</v>
      </c>
      <c r="O41" s="151" t="s">
        <v>2774</v>
      </c>
    </row>
    <row r="42" spans="1:15" x14ac:dyDescent="0.35">
      <c r="A42" s="151" t="s">
        <v>2250</v>
      </c>
      <c r="B42" s="167" t="s">
        <v>17</v>
      </c>
      <c r="C42" s="167" t="s">
        <v>2251</v>
      </c>
      <c r="D42" s="167" t="s">
        <v>415</v>
      </c>
      <c r="E42" s="152" t="s">
        <v>16</v>
      </c>
      <c r="F42" s="151" t="s">
        <v>2775</v>
      </c>
      <c r="G42" s="151" t="s">
        <v>405</v>
      </c>
      <c r="H42" s="151" t="s">
        <v>2776</v>
      </c>
      <c r="I42" s="151" t="s">
        <v>405</v>
      </c>
      <c r="J42" s="151" t="s">
        <v>2777</v>
      </c>
      <c r="K42" s="151" t="s">
        <v>405</v>
      </c>
      <c r="L42" s="154">
        <v>8154.63</v>
      </c>
      <c r="M42" s="151" t="s">
        <v>1578</v>
      </c>
      <c r="N42" s="154">
        <v>637763.37594900001</v>
      </c>
      <c r="O42" s="151" t="s">
        <v>1577</v>
      </c>
    </row>
    <row r="43" spans="1:15" ht="25" x14ac:dyDescent="0.35">
      <c r="A43" s="151" t="s">
        <v>1085</v>
      </c>
      <c r="B43" s="167" t="s">
        <v>12</v>
      </c>
      <c r="C43" s="167" t="s">
        <v>1086</v>
      </c>
      <c r="D43" s="167" t="s">
        <v>415</v>
      </c>
      <c r="E43" s="152" t="s">
        <v>36</v>
      </c>
      <c r="F43" s="151" t="s">
        <v>2778</v>
      </c>
      <c r="G43" s="151" t="s">
        <v>405</v>
      </c>
      <c r="H43" s="151" t="s">
        <v>1087</v>
      </c>
      <c r="I43" s="151" t="s">
        <v>405</v>
      </c>
      <c r="J43" s="151" t="s">
        <v>2779</v>
      </c>
      <c r="K43" s="151" t="s">
        <v>405</v>
      </c>
      <c r="L43" s="154">
        <v>8116.910107834</v>
      </c>
      <c r="M43" s="151" t="s">
        <v>1578</v>
      </c>
      <c r="N43" s="154">
        <v>645880.28605680005</v>
      </c>
      <c r="O43" s="151" t="s">
        <v>1579</v>
      </c>
    </row>
    <row r="44" spans="1:15" ht="25" x14ac:dyDescent="0.35">
      <c r="A44" s="151" t="s">
        <v>499</v>
      </c>
      <c r="B44" s="167" t="s">
        <v>12</v>
      </c>
      <c r="C44" s="167" t="s">
        <v>500</v>
      </c>
      <c r="D44" s="167" t="s">
        <v>491</v>
      </c>
      <c r="E44" s="152" t="s">
        <v>409</v>
      </c>
      <c r="F44" s="151" t="s">
        <v>2780</v>
      </c>
      <c r="G44" s="151" t="s">
        <v>405</v>
      </c>
      <c r="H44" s="151" t="s">
        <v>1011</v>
      </c>
      <c r="I44" s="151" t="s">
        <v>405</v>
      </c>
      <c r="J44" s="151" t="s">
        <v>2781</v>
      </c>
      <c r="K44" s="151" t="s">
        <v>405</v>
      </c>
      <c r="L44" s="154">
        <v>7871.7635018049996</v>
      </c>
      <c r="M44" s="151" t="s">
        <v>2782</v>
      </c>
      <c r="N44" s="154">
        <v>653752.04955859995</v>
      </c>
      <c r="O44" s="151" t="s">
        <v>2783</v>
      </c>
    </row>
    <row r="45" spans="1:15" x14ac:dyDescent="0.35">
      <c r="A45" s="151" t="s">
        <v>833</v>
      </c>
      <c r="B45" s="167" t="s">
        <v>17</v>
      </c>
      <c r="C45" s="167" t="s">
        <v>834</v>
      </c>
      <c r="D45" s="167" t="s">
        <v>415</v>
      </c>
      <c r="E45" s="152" t="s">
        <v>36</v>
      </c>
      <c r="F45" s="151" t="s">
        <v>2784</v>
      </c>
      <c r="G45" s="151" t="s">
        <v>405</v>
      </c>
      <c r="H45" s="151" t="s">
        <v>1338</v>
      </c>
      <c r="I45" s="151" t="s">
        <v>405</v>
      </c>
      <c r="J45" s="151" t="s">
        <v>2785</v>
      </c>
      <c r="K45" s="151" t="s">
        <v>405</v>
      </c>
      <c r="L45" s="154">
        <v>7802.2237500000001</v>
      </c>
      <c r="M45" s="151" t="s">
        <v>2786</v>
      </c>
      <c r="N45" s="154">
        <v>661554.27330859995</v>
      </c>
      <c r="O45" s="151" t="s">
        <v>2787</v>
      </c>
    </row>
    <row r="46" spans="1:15" ht="25" x14ac:dyDescent="0.35">
      <c r="A46" s="151" t="s">
        <v>1048</v>
      </c>
      <c r="B46" s="167" t="s">
        <v>12</v>
      </c>
      <c r="C46" s="167" t="s">
        <v>1049</v>
      </c>
      <c r="D46" s="167" t="s">
        <v>1050</v>
      </c>
      <c r="E46" s="152" t="s">
        <v>409</v>
      </c>
      <c r="F46" s="151" t="s">
        <v>2674</v>
      </c>
      <c r="G46" s="151" t="s">
        <v>405</v>
      </c>
      <c r="H46" s="151" t="s">
        <v>1038</v>
      </c>
      <c r="I46" s="151" t="s">
        <v>405</v>
      </c>
      <c r="J46" s="151" t="s">
        <v>2788</v>
      </c>
      <c r="K46" s="151" t="s">
        <v>405</v>
      </c>
      <c r="L46" s="154">
        <v>7796.9076258060004</v>
      </c>
      <c r="M46" s="151" t="s">
        <v>2786</v>
      </c>
      <c r="N46" s="154">
        <v>669351.18093439995</v>
      </c>
      <c r="O46" s="151" t="s">
        <v>2789</v>
      </c>
    </row>
    <row r="47" spans="1:15" ht="25" x14ac:dyDescent="0.35">
      <c r="A47" s="151" t="s">
        <v>1040</v>
      </c>
      <c r="B47" s="167" t="s">
        <v>17</v>
      </c>
      <c r="C47" s="167" t="s">
        <v>1041</v>
      </c>
      <c r="D47" s="167" t="s">
        <v>415</v>
      </c>
      <c r="E47" s="152" t="s">
        <v>409</v>
      </c>
      <c r="F47" s="151" t="s">
        <v>2666</v>
      </c>
      <c r="G47" s="151" t="s">
        <v>405</v>
      </c>
      <c r="H47" s="151" t="s">
        <v>1042</v>
      </c>
      <c r="I47" s="151" t="s">
        <v>405</v>
      </c>
      <c r="J47" s="151" t="s">
        <v>2790</v>
      </c>
      <c r="K47" s="151" t="s">
        <v>405</v>
      </c>
      <c r="L47" s="154">
        <v>7687.7732443200002</v>
      </c>
      <c r="M47" s="151" t="s">
        <v>1056</v>
      </c>
      <c r="N47" s="154">
        <v>677038.95417869999</v>
      </c>
      <c r="O47" s="151" t="s">
        <v>2791</v>
      </c>
    </row>
    <row r="48" spans="1:15" ht="25" x14ac:dyDescent="0.35">
      <c r="A48" s="151" t="s">
        <v>1033</v>
      </c>
      <c r="B48" s="167" t="s">
        <v>12</v>
      </c>
      <c r="C48" s="167" t="s">
        <v>1034</v>
      </c>
      <c r="D48" s="167" t="s">
        <v>415</v>
      </c>
      <c r="E48" s="152" t="s">
        <v>31</v>
      </c>
      <c r="F48" s="151" t="s">
        <v>2792</v>
      </c>
      <c r="G48" s="151" t="s">
        <v>405</v>
      </c>
      <c r="H48" s="151" t="s">
        <v>1035</v>
      </c>
      <c r="I48" s="151" t="s">
        <v>405</v>
      </c>
      <c r="J48" s="151" t="s">
        <v>2793</v>
      </c>
      <c r="K48" s="151" t="s">
        <v>405</v>
      </c>
      <c r="L48" s="154">
        <v>7516.47</v>
      </c>
      <c r="M48" s="151" t="s">
        <v>2794</v>
      </c>
      <c r="N48" s="154">
        <v>684555.42417869996</v>
      </c>
      <c r="O48" s="151" t="s">
        <v>2795</v>
      </c>
    </row>
    <row r="49" spans="1:15" x14ac:dyDescent="0.35">
      <c r="A49" s="151" t="s">
        <v>1067</v>
      </c>
      <c r="B49" s="167" t="s">
        <v>17</v>
      </c>
      <c r="C49" s="167" t="s">
        <v>1068</v>
      </c>
      <c r="D49" s="167" t="s">
        <v>491</v>
      </c>
      <c r="E49" s="152" t="s">
        <v>409</v>
      </c>
      <c r="F49" s="151" t="s">
        <v>2796</v>
      </c>
      <c r="G49" s="151" t="s">
        <v>405</v>
      </c>
      <c r="H49" s="151" t="s">
        <v>1568</v>
      </c>
      <c r="I49" s="151" t="s">
        <v>405</v>
      </c>
      <c r="J49" s="151" t="s">
        <v>2797</v>
      </c>
      <c r="K49" s="151" t="s">
        <v>405</v>
      </c>
      <c r="L49" s="154">
        <v>7485.7809472059998</v>
      </c>
      <c r="M49" s="151" t="s">
        <v>2794</v>
      </c>
      <c r="N49" s="154">
        <v>692041.20512589999</v>
      </c>
      <c r="O49" s="151" t="s">
        <v>2798</v>
      </c>
    </row>
    <row r="50" spans="1:15" ht="25" x14ac:dyDescent="0.35">
      <c r="A50" s="151" t="s">
        <v>1054</v>
      </c>
      <c r="B50" s="167" t="s">
        <v>12</v>
      </c>
      <c r="C50" s="167" t="s">
        <v>1055</v>
      </c>
      <c r="D50" s="167" t="s">
        <v>1018</v>
      </c>
      <c r="E50" s="152" t="s">
        <v>409</v>
      </c>
      <c r="F50" s="151" t="s">
        <v>2674</v>
      </c>
      <c r="G50" s="151" t="s">
        <v>405</v>
      </c>
      <c r="H50" s="151" t="s">
        <v>1042</v>
      </c>
      <c r="I50" s="151" t="s">
        <v>405</v>
      </c>
      <c r="J50" s="151" t="s">
        <v>2799</v>
      </c>
      <c r="K50" s="151" t="s">
        <v>405</v>
      </c>
      <c r="L50" s="154">
        <v>6930.5845562719996</v>
      </c>
      <c r="M50" s="151" t="s">
        <v>2800</v>
      </c>
      <c r="N50" s="154">
        <v>698971.78968219995</v>
      </c>
      <c r="O50" s="151" t="s">
        <v>2801</v>
      </c>
    </row>
    <row r="51" spans="1:15" ht="37.5" x14ac:dyDescent="0.35">
      <c r="A51" s="151" t="s">
        <v>2125</v>
      </c>
      <c r="B51" s="167" t="s">
        <v>12</v>
      </c>
      <c r="C51" s="167" t="s">
        <v>2126</v>
      </c>
      <c r="D51" s="167" t="s">
        <v>415</v>
      </c>
      <c r="E51" s="152" t="s">
        <v>43</v>
      </c>
      <c r="F51" s="151" t="s">
        <v>2802</v>
      </c>
      <c r="G51" s="151" t="s">
        <v>405</v>
      </c>
      <c r="H51" s="151" t="s">
        <v>2803</v>
      </c>
      <c r="I51" s="151" t="s">
        <v>405</v>
      </c>
      <c r="J51" s="151" t="s">
        <v>2804</v>
      </c>
      <c r="K51" s="151" t="s">
        <v>405</v>
      </c>
      <c r="L51" s="154">
        <v>6839.9102053799998</v>
      </c>
      <c r="M51" s="151" t="s">
        <v>2800</v>
      </c>
      <c r="N51" s="154">
        <v>705811.69988760003</v>
      </c>
      <c r="O51" s="151" t="s">
        <v>2805</v>
      </c>
    </row>
    <row r="52" spans="1:15" ht="25" x14ac:dyDescent="0.35">
      <c r="A52" s="151" t="s">
        <v>1083</v>
      </c>
      <c r="B52" s="167" t="s">
        <v>17</v>
      </c>
      <c r="C52" s="167" t="s">
        <v>1084</v>
      </c>
      <c r="D52" s="167" t="s">
        <v>491</v>
      </c>
      <c r="E52" s="152" t="s">
        <v>409</v>
      </c>
      <c r="F52" s="151" t="s">
        <v>2806</v>
      </c>
      <c r="G52" s="151" t="s">
        <v>405</v>
      </c>
      <c r="H52" s="151" t="s">
        <v>1569</v>
      </c>
      <c r="I52" s="151" t="s">
        <v>405</v>
      </c>
      <c r="J52" s="151" t="s">
        <v>2807</v>
      </c>
      <c r="K52" s="151" t="s">
        <v>405</v>
      </c>
      <c r="L52" s="154">
        <v>6120.889185</v>
      </c>
      <c r="M52" s="151" t="s">
        <v>1583</v>
      </c>
      <c r="N52" s="154">
        <v>711932.58907260001</v>
      </c>
      <c r="O52" s="151" t="s">
        <v>2808</v>
      </c>
    </row>
    <row r="53" spans="1:15" ht="25" x14ac:dyDescent="0.35">
      <c r="A53" s="151" t="s">
        <v>2809</v>
      </c>
      <c r="B53" s="167" t="s">
        <v>12</v>
      </c>
      <c r="C53" s="167" t="s">
        <v>2810</v>
      </c>
      <c r="D53" s="167" t="s">
        <v>415</v>
      </c>
      <c r="E53" s="152" t="s">
        <v>421</v>
      </c>
      <c r="F53" s="151" t="s">
        <v>2811</v>
      </c>
      <c r="G53" s="151" t="s">
        <v>405</v>
      </c>
      <c r="H53" s="151" t="s">
        <v>2812</v>
      </c>
      <c r="I53" s="151" t="s">
        <v>405</v>
      </c>
      <c r="J53" s="151" t="s">
        <v>2813</v>
      </c>
      <c r="K53" s="151" t="s">
        <v>405</v>
      </c>
      <c r="L53" s="154">
        <v>6072.9604799999997</v>
      </c>
      <c r="M53" s="151" t="s">
        <v>1583</v>
      </c>
      <c r="N53" s="154">
        <v>718005.54955260002</v>
      </c>
      <c r="O53" s="151" t="s">
        <v>2814</v>
      </c>
    </row>
    <row r="54" spans="1:15" ht="25" x14ac:dyDescent="0.35">
      <c r="A54" s="151" t="s">
        <v>2815</v>
      </c>
      <c r="B54" s="167" t="s">
        <v>12</v>
      </c>
      <c r="C54" s="167" t="s">
        <v>2816</v>
      </c>
      <c r="D54" s="167" t="s">
        <v>415</v>
      </c>
      <c r="E54" s="152" t="s">
        <v>421</v>
      </c>
      <c r="F54" s="151" t="s">
        <v>2817</v>
      </c>
      <c r="G54" s="151" t="s">
        <v>405</v>
      </c>
      <c r="H54" s="151" t="s">
        <v>2818</v>
      </c>
      <c r="I54" s="151" t="s">
        <v>405</v>
      </c>
      <c r="J54" s="151" t="s">
        <v>2819</v>
      </c>
      <c r="K54" s="151" t="s">
        <v>405</v>
      </c>
      <c r="L54" s="154">
        <v>5982.8112000000001</v>
      </c>
      <c r="M54" s="151" t="s">
        <v>2820</v>
      </c>
      <c r="N54" s="154">
        <v>723988.36075260001</v>
      </c>
      <c r="O54" s="151" t="s">
        <v>2821</v>
      </c>
    </row>
    <row r="55" spans="1:15" x14ac:dyDescent="0.35">
      <c r="A55" s="151" t="s">
        <v>1092</v>
      </c>
      <c r="B55" s="167" t="s">
        <v>17</v>
      </c>
      <c r="C55" s="167" t="s">
        <v>1093</v>
      </c>
      <c r="D55" s="167" t="s">
        <v>491</v>
      </c>
      <c r="E55" s="152" t="s">
        <v>409</v>
      </c>
      <c r="F55" s="151" t="s">
        <v>2822</v>
      </c>
      <c r="G55" s="151" t="s">
        <v>405</v>
      </c>
      <c r="H55" s="151" t="s">
        <v>1569</v>
      </c>
      <c r="I55" s="151" t="s">
        <v>405</v>
      </c>
      <c r="J55" s="151" t="s">
        <v>2823</v>
      </c>
      <c r="K55" s="151" t="s">
        <v>405</v>
      </c>
      <c r="L55" s="154">
        <v>5799.6310000000003</v>
      </c>
      <c r="M55" s="151" t="s">
        <v>2824</v>
      </c>
      <c r="N55" s="154">
        <v>729787.99175259995</v>
      </c>
      <c r="O55" s="151" t="s">
        <v>2825</v>
      </c>
    </row>
    <row r="56" spans="1:15" ht="25" x14ac:dyDescent="0.35">
      <c r="A56" s="151" t="s">
        <v>1028</v>
      </c>
      <c r="B56" s="167" t="s">
        <v>12</v>
      </c>
      <c r="C56" s="167" t="s">
        <v>1029</v>
      </c>
      <c r="D56" s="167" t="s">
        <v>491</v>
      </c>
      <c r="E56" s="152" t="s">
        <v>409</v>
      </c>
      <c r="F56" s="151" t="s">
        <v>2826</v>
      </c>
      <c r="G56" s="151" t="s">
        <v>405</v>
      </c>
      <c r="H56" s="151" t="s">
        <v>1030</v>
      </c>
      <c r="I56" s="151" t="s">
        <v>405</v>
      </c>
      <c r="J56" s="151" t="s">
        <v>2827</v>
      </c>
      <c r="K56" s="151" t="s">
        <v>405</v>
      </c>
      <c r="L56" s="154">
        <v>5794.0809453900001</v>
      </c>
      <c r="M56" s="151" t="s">
        <v>2824</v>
      </c>
      <c r="N56" s="154">
        <v>735582.072698</v>
      </c>
      <c r="O56" s="151" t="s">
        <v>2828</v>
      </c>
    </row>
    <row r="57" spans="1:15" x14ac:dyDescent="0.35">
      <c r="A57" s="151" t="s">
        <v>673</v>
      </c>
      <c r="B57" s="167" t="s">
        <v>17</v>
      </c>
      <c r="C57" s="167" t="s">
        <v>674</v>
      </c>
      <c r="D57" s="167" t="s">
        <v>415</v>
      </c>
      <c r="E57" s="152" t="s">
        <v>43</v>
      </c>
      <c r="F57" s="151" t="s">
        <v>2829</v>
      </c>
      <c r="G57" s="151" t="s">
        <v>405</v>
      </c>
      <c r="H57" s="151" t="s">
        <v>1587</v>
      </c>
      <c r="I57" s="151" t="s">
        <v>405</v>
      </c>
      <c r="J57" s="151" t="s">
        <v>2830</v>
      </c>
      <c r="K57" s="151" t="s">
        <v>405</v>
      </c>
      <c r="L57" s="154">
        <v>5635.3050000000003</v>
      </c>
      <c r="M57" s="151" t="s">
        <v>1584</v>
      </c>
      <c r="N57" s="154">
        <v>741217.37769800005</v>
      </c>
      <c r="O57" s="151" t="s">
        <v>2831</v>
      </c>
    </row>
    <row r="58" spans="1:15" ht="25" x14ac:dyDescent="0.35">
      <c r="A58" s="151" t="s">
        <v>1061</v>
      </c>
      <c r="B58" s="167" t="s">
        <v>12</v>
      </c>
      <c r="C58" s="167" t="s">
        <v>1062</v>
      </c>
      <c r="D58" s="167" t="s">
        <v>491</v>
      </c>
      <c r="E58" s="152" t="s">
        <v>409</v>
      </c>
      <c r="F58" s="151" t="s">
        <v>2832</v>
      </c>
      <c r="G58" s="151" t="s">
        <v>405</v>
      </c>
      <c r="H58" s="151" t="s">
        <v>1011</v>
      </c>
      <c r="I58" s="151" t="s">
        <v>405</v>
      </c>
      <c r="J58" s="151" t="s">
        <v>2833</v>
      </c>
      <c r="K58" s="151" t="s">
        <v>405</v>
      </c>
      <c r="L58" s="154">
        <v>5448.3638418439996</v>
      </c>
      <c r="M58" s="151" t="s">
        <v>2834</v>
      </c>
      <c r="N58" s="154">
        <v>746665.74153979996</v>
      </c>
      <c r="O58" s="151" t="s">
        <v>2835</v>
      </c>
    </row>
    <row r="59" spans="1:15" x14ac:dyDescent="0.35">
      <c r="A59" s="151" t="s">
        <v>520</v>
      </c>
      <c r="B59" s="167" t="s">
        <v>17</v>
      </c>
      <c r="C59" s="167" t="s">
        <v>74</v>
      </c>
      <c r="D59" s="167" t="s">
        <v>415</v>
      </c>
      <c r="E59" s="152" t="s">
        <v>31</v>
      </c>
      <c r="F59" s="151" t="s">
        <v>2836</v>
      </c>
      <c r="G59" s="151" t="s">
        <v>405</v>
      </c>
      <c r="H59" s="151" t="s">
        <v>1580</v>
      </c>
      <c r="I59" s="151" t="s">
        <v>405</v>
      </c>
      <c r="J59" s="151" t="s">
        <v>2837</v>
      </c>
      <c r="K59" s="151" t="s">
        <v>405</v>
      </c>
      <c r="L59" s="154">
        <v>5404.32</v>
      </c>
      <c r="M59" s="151" t="s">
        <v>2834</v>
      </c>
      <c r="N59" s="154">
        <v>752070.06153980002</v>
      </c>
      <c r="O59" s="151" t="s">
        <v>2838</v>
      </c>
    </row>
    <row r="60" spans="1:15" ht="25" x14ac:dyDescent="0.35">
      <c r="A60" s="151" t="s">
        <v>1124</v>
      </c>
      <c r="B60" s="167" t="s">
        <v>12</v>
      </c>
      <c r="C60" s="167" t="s">
        <v>1125</v>
      </c>
      <c r="D60" s="167" t="s">
        <v>415</v>
      </c>
      <c r="E60" s="152" t="s">
        <v>421</v>
      </c>
      <c r="F60" s="151" t="s">
        <v>2839</v>
      </c>
      <c r="G60" s="151" t="s">
        <v>405</v>
      </c>
      <c r="H60" s="151" t="s">
        <v>1126</v>
      </c>
      <c r="I60" s="151" t="s">
        <v>405</v>
      </c>
      <c r="J60" s="151" t="s">
        <v>2840</v>
      </c>
      <c r="K60" s="151" t="s">
        <v>405</v>
      </c>
      <c r="L60" s="154">
        <v>5141.3171666340004</v>
      </c>
      <c r="M60" s="151" t="s">
        <v>1585</v>
      </c>
      <c r="N60" s="154">
        <v>757211.37870640005</v>
      </c>
      <c r="O60" s="151" t="s">
        <v>2841</v>
      </c>
    </row>
    <row r="61" spans="1:15" x14ac:dyDescent="0.35">
      <c r="A61" s="151" t="s">
        <v>2131</v>
      </c>
      <c r="B61" s="167" t="s">
        <v>17</v>
      </c>
      <c r="C61" s="167" t="s">
        <v>1906</v>
      </c>
      <c r="D61" s="167" t="s">
        <v>415</v>
      </c>
      <c r="E61" s="152" t="s">
        <v>16</v>
      </c>
      <c r="F61" s="151" t="s">
        <v>1169</v>
      </c>
      <c r="G61" s="151" t="s">
        <v>405</v>
      </c>
      <c r="H61" s="151" t="s">
        <v>2842</v>
      </c>
      <c r="I61" s="151" t="s">
        <v>405</v>
      </c>
      <c r="J61" s="151" t="s">
        <v>2842</v>
      </c>
      <c r="K61" s="151" t="s">
        <v>405</v>
      </c>
      <c r="L61" s="154">
        <v>5038.79</v>
      </c>
      <c r="M61" s="151" t="s">
        <v>2843</v>
      </c>
      <c r="N61" s="154">
        <v>762250.16870639997</v>
      </c>
      <c r="O61" s="151" t="s">
        <v>2844</v>
      </c>
    </row>
    <row r="62" spans="1:15" ht="25" x14ac:dyDescent="0.35">
      <c r="A62" s="151" t="s">
        <v>812</v>
      </c>
      <c r="B62" s="167" t="s">
        <v>12</v>
      </c>
      <c r="C62" s="167" t="s">
        <v>813</v>
      </c>
      <c r="D62" s="167" t="s">
        <v>415</v>
      </c>
      <c r="E62" s="152" t="s">
        <v>421</v>
      </c>
      <c r="F62" s="151" t="s">
        <v>2845</v>
      </c>
      <c r="G62" s="151" t="s">
        <v>405</v>
      </c>
      <c r="H62" s="151" t="s">
        <v>1043</v>
      </c>
      <c r="I62" s="151" t="s">
        <v>405</v>
      </c>
      <c r="J62" s="151" t="s">
        <v>2846</v>
      </c>
      <c r="K62" s="151" t="s">
        <v>405</v>
      </c>
      <c r="L62" s="154">
        <v>4846.2865565760003</v>
      </c>
      <c r="M62" s="151" t="s">
        <v>1586</v>
      </c>
      <c r="N62" s="154">
        <v>767096.45526299998</v>
      </c>
      <c r="O62" s="151" t="s">
        <v>2847</v>
      </c>
    </row>
    <row r="63" spans="1:15" ht="25" x14ac:dyDescent="0.35">
      <c r="A63" s="151" t="s">
        <v>1073</v>
      </c>
      <c r="B63" s="167" t="s">
        <v>17</v>
      </c>
      <c r="C63" s="167" t="s">
        <v>1074</v>
      </c>
      <c r="D63" s="167" t="s">
        <v>415</v>
      </c>
      <c r="E63" s="152" t="s">
        <v>409</v>
      </c>
      <c r="F63" s="151" t="s">
        <v>2848</v>
      </c>
      <c r="G63" s="151" t="s">
        <v>405</v>
      </c>
      <c r="H63" s="151" t="s">
        <v>1075</v>
      </c>
      <c r="I63" s="151" t="s">
        <v>405</v>
      </c>
      <c r="J63" s="151" t="s">
        <v>2849</v>
      </c>
      <c r="K63" s="151" t="s">
        <v>405</v>
      </c>
      <c r="L63" s="154">
        <v>4495.1076549600002</v>
      </c>
      <c r="M63" s="151" t="s">
        <v>1078</v>
      </c>
      <c r="N63" s="154">
        <v>771591.56291800004</v>
      </c>
      <c r="O63" s="151" t="s">
        <v>2850</v>
      </c>
    </row>
    <row r="64" spans="1:15" x14ac:dyDescent="0.35">
      <c r="A64" s="151" t="s">
        <v>2148</v>
      </c>
      <c r="B64" s="167" t="s">
        <v>17</v>
      </c>
      <c r="C64" s="167" t="s">
        <v>2149</v>
      </c>
      <c r="D64" s="167" t="s">
        <v>415</v>
      </c>
      <c r="E64" s="152" t="s">
        <v>43</v>
      </c>
      <c r="F64" s="151" t="s">
        <v>2851</v>
      </c>
      <c r="G64" s="151" t="s">
        <v>405</v>
      </c>
      <c r="H64" s="151" t="s">
        <v>2852</v>
      </c>
      <c r="I64" s="151" t="s">
        <v>405</v>
      </c>
      <c r="J64" s="151" t="s">
        <v>2853</v>
      </c>
      <c r="K64" s="151" t="s">
        <v>405</v>
      </c>
      <c r="L64" s="154">
        <v>4419.9679999999998</v>
      </c>
      <c r="M64" s="151" t="s">
        <v>2854</v>
      </c>
      <c r="N64" s="154">
        <v>776011.53091800003</v>
      </c>
      <c r="O64" s="151" t="s">
        <v>2855</v>
      </c>
    </row>
    <row r="65" spans="1:15" ht="50" x14ac:dyDescent="0.35">
      <c r="A65" s="151" t="s">
        <v>634</v>
      </c>
      <c r="B65" s="167" t="s">
        <v>12</v>
      </c>
      <c r="C65" s="167" t="s">
        <v>635</v>
      </c>
      <c r="D65" s="167" t="s">
        <v>415</v>
      </c>
      <c r="E65" s="152" t="s">
        <v>43</v>
      </c>
      <c r="F65" s="151" t="s">
        <v>2856</v>
      </c>
      <c r="G65" s="151" t="s">
        <v>405</v>
      </c>
      <c r="H65" s="151" t="s">
        <v>1173</v>
      </c>
      <c r="I65" s="151" t="s">
        <v>405</v>
      </c>
      <c r="J65" s="151" t="s">
        <v>2857</v>
      </c>
      <c r="K65" s="151" t="s">
        <v>405</v>
      </c>
      <c r="L65" s="154">
        <v>4298.7560000000003</v>
      </c>
      <c r="M65" s="151" t="s">
        <v>1082</v>
      </c>
      <c r="N65" s="154">
        <v>780310.28691799997</v>
      </c>
      <c r="O65" s="151" t="s">
        <v>2858</v>
      </c>
    </row>
    <row r="66" spans="1:15" x14ac:dyDescent="0.35">
      <c r="A66" s="151" t="s">
        <v>671</v>
      </c>
      <c r="B66" s="167" t="s">
        <v>17</v>
      </c>
      <c r="C66" s="167" t="s">
        <v>672</v>
      </c>
      <c r="D66" s="167" t="s">
        <v>415</v>
      </c>
      <c r="E66" s="152" t="s">
        <v>43</v>
      </c>
      <c r="F66" s="151" t="s">
        <v>2859</v>
      </c>
      <c r="G66" s="151" t="s">
        <v>405</v>
      </c>
      <c r="H66" s="151" t="s">
        <v>1589</v>
      </c>
      <c r="I66" s="151" t="s">
        <v>405</v>
      </c>
      <c r="J66" s="151" t="s">
        <v>2860</v>
      </c>
      <c r="K66" s="151" t="s">
        <v>405</v>
      </c>
      <c r="L66" s="154">
        <v>4070.3130000000001</v>
      </c>
      <c r="M66" s="151" t="s">
        <v>2861</v>
      </c>
      <c r="N66" s="154">
        <v>784380.59991800005</v>
      </c>
      <c r="O66" s="151" t="s">
        <v>2862</v>
      </c>
    </row>
    <row r="67" spans="1:15" ht="37.5" x14ac:dyDescent="0.35">
      <c r="A67" s="155" t="s">
        <v>1286</v>
      </c>
      <c r="B67" s="169" t="s">
        <v>12</v>
      </c>
      <c r="C67" s="169" t="s">
        <v>1287</v>
      </c>
      <c r="D67" s="169" t="s">
        <v>415</v>
      </c>
      <c r="E67" s="156" t="s">
        <v>43</v>
      </c>
      <c r="F67" s="155" t="s">
        <v>2863</v>
      </c>
      <c r="G67" s="155" t="s">
        <v>405</v>
      </c>
      <c r="H67" s="155" t="s">
        <v>1288</v>
      </c>
      <c r="I67" s="155" t="s">
        <v>405</v>
      </c>
      <c r="J67" s="155" t="s">
        <v>2864</v>
      </c>
      <c r="K67" s="155" t="s">
        <v>405</v>
      </c>
      <c r="L67" s="158">
        <v>3922.0442732649999</v>
      </c>
      <c r="M67" s="155" t="s">
        <v>1089</v>
      </c>
      <c r="N67" s="158">
        <v>788302.64419130003</v>
      </c>
      <c r="O67" s="155" t="s">
        <v>2865</v>
      </c>
    </row>
    <row r="68" spans="1:15" x14ac:dyDescent="0.35">
      <c r="A68" s="155" t="s">
        <v>521</v>
      </c>
      <c r="B68" s="169" t="s">
        <v>17</v>
      </c>
      <c r="C68" s="169" t="s">
        <v>522</v>
      </c>
      <c r="D68" s="169" t="s">
        <v>415</v>
      </c>
      <c r="E68" s="156" t="s">
        <v>416</v>
      </c>
      <c r="F68" s="155" t="s">
        <v>2866</v>
      </c>
      <c r="G68" s="155" t="s">
        <v>405</v>
      </c>
      <c r="H68" s="155" t="s">
        <v>1582</v>
      </c>
      <c r="I68" s="155" t="s">
        <v>405</v>
      </c>
      <c r="J68" s="155" t="s">
        <v>2867</v>
      </c>
      <c r="K68" s="155" t="s">
        <v>405</v>
      </c>
      <c r="L68" s="158">
        <v>3912.2300712000001</v>
      </c>
      <c r="M68" s="155" t="s">
        <v>1089</v>
      </c>
      <c r="N68" s="158">
        <v>792214.87426249997</v>
      </c>
      <c r="O68" s="155" t="s">
        <v>2868</v>
      </c>
    </row>
    <row r="69" spans="1:15" ht="25" x14ac:dyDescent="0.35">
      <c r="A69" s="155" t="s">
        <v>1366</v>
      </c>
      <c r="B69" s="169" t="s">
        <v>12</v>
      </c>
      <c r="C69" s="169" t="s">
        <v>1367</v>
      </c>
      <c r="D69" s="169" t="s">
        <v>491</v>
      </c>
      <c r="E69" s="156" t="s">
        <v>409</v>
      </c>
      <c r="F69" s="155" t="s">
        <v>2869</v>
      </c>
      <c r="G69" s="155" t="s">
        <v>405</v>
      </c>
      <c r="H69" s="155" t="s">
        <v>1011</v>
      </c>
      <c r="I69" s="155" t="s">
        <v>405</v>
      </c>
      <c r="J69" s="155" t="s">
        <v>2870</v>
      </c>
      <c r="K69" s="155" t="s">
        <v>405</v>
      </c>
      <c r="L69" s="158">
        <v>3768.7938108660001</v>
      </c>
      <c r="M69" s="155" t="s">
        <v>2871</v>
      </c>
      <c r="N69" s="158">
        <v>795983.66807340004</v>
      </c>
      <c r="O69" s="155" t="s">
        <v>2872</v>
      </c>
    </row>
    <row r="70" spans="1:15" ht="25" x14ac:dyDescent="0.35">
      <c r="A70" s="155" t="s">
        <v>1200</v>
      </c>
      <c r="B70" s="169" t="s">
        <v>12</v>
      </c>
      <c r="C70" s="169" t="s">
        <v>1201</v>
      </c>
      <c r="D70" s="169" t="s">
        <v>491</v>
      </c>
      <c r="E70" s="156" t="s">
        <v>409</v>
      </c>
      <c r="F70" s="155" t="s">
        <v>2873</v>
      </c>
      <c r="G70" s="155" t="s">
        <v>405</v>
      </c>
      <c r="H70" s="155" t="s">
        <v>1071</v>
      </c>
      <c r="I70" s="155" t="s">
        <v>405</v>
      </c>
      <c r="J70" s="155" t="s">
        <v>2874</v>
      </c>
      <c r="K70" s="155" t="s">
        <v>405</v>
      </c>
      <c r="L70" s="158">
        <v>3746.5492092170002</v>
      </c>
      <c r="M70" s="155" t="s">
        <v>2871</v>
      </c>
      <c r="N70" s="158">
        <v>799730.2172826</v>
      </c>
      <c r="O70" s="155" t="s">
        <v>2875</v>
      </c>
    </row>
    <row r="71" spans="1:15" x14ac:dyDescent="0.35">
      <c r="A71" s="155" t="s">
        <v>1057</v>
      </c>
      <c r="B71" s="169" t="s">
        <v>17</v>
      </c>
      <c r="C71" s="169" t="s">
        <v>1058</v>
      </c>
      <c r="D71" s="169" t="s">
        <v>491</v>
      </c>
      <c r="E71" s="156" t="s">
        <v>409</v>
      </c>
      <c r="F71" s="155" t="s">
        <v>2876</v>
      </c>
      <c r="G71" s="155" t="s">
        <v>405</v>
      </c>
      <c r="H71" s="155" t="s">
        <v>1568</v>
      </c>
      <c r="I71" s="155" t="s">
        <v>405</v>
      </c>
      <c r="J71" s="155" t="s">
        <v>2877</v>
      </c>
      <c r="K71" s="155" t="s">
        <v>405</v>
      </c>
      <c r="L71" s="158">
        <v>3668.26853536</v>
      </c>
      <c r="M71" s="155" t="s">
        <v>1096</v>
      </c>
      <c r="N71" s="158">
        <v>803398.48581800004</v>
      </c>
      <c r="O71" s="155" t="s">
        <v>2878</v>
      </c>
    </row>
    <row r="72" spans="1:15" ht="37.5" x14ac:dyDescent="0.35">
      <c r="A72" s="155" t="s">
        <v>1024</v>
      </c>
      <c r="B72" s="169" t="s">
        <v>12</v>
      </c>
      <c r="C72" s="169" t="s">
        <v>1025</v>
      </c>
      <c r="D72" s="169" t="s">
        <v>415</v>
      </c>
      <c r="E72" s="156" t="s">
        <v>31</v>
      </c>
      <c r="F72" s="155" t="s">
        <v>2879</v>
      </c>
      <c r="G72" s="155" t="s">
        <v>405</v>
      </c>
      <c r="H72" s="155" t="s">
        <v>1026</v>
      </c>
      <c r="I72" s="155" t="s">
        <v>405</v>
      </c>
      <c r="J72" s="155" t="s">
        <v>2880</v>
      </c>
      <c r="K72" s="155" t="s">
        <v>405</v>
      </c>
      <c r="L72" s="158">
        <v>3649.1111999999998</v>
      </c>
      <c r="M72" s="155" t="s">
        <v>1096</v>
      </c>
      <c r="N72" s="158">
        <v>807047.59701799997</v>
      </c>
      <c r="O72" s="155" t="s">
        <v>2881</v>
      </c>
    </row>
    <row r="73" spans="1:15" ht="25" x14ac:dyDescent="0.35">
      <c r="A73" s="155" t="s">
        <v>792</v>
      </c>
      <c r="B73" s="169" t="s">
        <v>12</v>
      </c>
      <c r="C73" s="169" t="s">
        <v>793</v>
      </c>
      <c r="D73" s="169" t="s">
        <v>415</v>
      </c>
      <c r="E73" s="156" t="s">
        <v>421</v>
      </c>
      <c r="F73" s="155" t="s">
        <v>2882</v>
      </c>
      <c r="G73" s="155" t="s">
        <v>405</v>
      </c>
      <c r="H73" s="155" t="s">
        <v>1099</v>
      </c>
      <c r="I73" s="155" t="s">
        <v>405</v>
      </c>
      <c r="J73" s="155" t="s">
        <v>2883</v>
      </c>
      <c r="K73" s="155" t="s">
        <v>405</v>
      </c>
      <c r="L73" s="158">
        <v>3532.6758329999998</v>
      </c>
      <c r="M73" s="155" t="s">
        <v>1098</v>
      </c>
      <c r="N73" s="158">
        <v>810580.27285099996</v>
      </c>
      <c r="O73" s="155" t="s">
        <v>2884</v>
      </c>
    </row>
    <row r="74" spans="1:15" ht="25" x14ac:dyDescent="0.35">
      <c r="A74" s="155" t="s">
        <v>1134</v>
      </c>
      <c r="B74" s="169" t="s">
        <v>12</v>
      </c>
      <c r="C74" s="169" t="s">
        <v>1135</v>
      </c>
      <c r="D74" s="169" t="s">
        <v>491</v>
      </c>
      <c r="E74" s="156" t="s">
        <v>409</v>
      </c>
      <c r="F74" s="155" t="s">
        <v>2885</v>
      </c>
      <c r="G74" s="155" t="s">
        <v>405</v>
      </c>
      <c r="H74" s="155" t="s">
        <v>1136</v>
      </c>
      <c r="I74" s="155" t="s">
        <v>405</v>
      </c>
      <c r="J74" s="155" t="s">
        <v>2886</v>
      </c>
      <c r="K74" s="155" t="s">
        <v>405</v>
      </c>
      <c r="L74" s="158">
        <v>3478.0753750399999</v>
      </c>
      <c r="M74" s="155" t="s">
        <v>1100</v>
      </c>
      <c r="N74" s="158">
        <v>814058.34822599997</v>
      </c>
      <c r="O74" s="155" t="s">
        <v>2887</v>
      </c>
    </row>
    <row r="75" spans="1:15" x14ac:dyDescent="0.35">
      <c r="A75" s="155" t="s">
        <v>2888</v>
      </c>
      <c r="B75" s="169" t="s">
        <v>17</v>
      </c>
      <c r="C75" s="169" t="s">
        <v>2889</v>
      </c>
      <c r="D75" s="169" t="s">
        <v>415</v>
      </c>
      <c r="E75" s="156" t="s">
        <v>416</v>
      </c>
      <c r="F75" s="155" t="s">
        <v>2890</v>
      </c>
      <c r="G75" s="155" t="s">
        <v>405</v>
      </c>
      <c r="H75" s="155" t="s">
        <v>2891</v>
      </c>
      <c r="I75" s="155" t="s">
        <v>405</v>
      </c>
      <c r="J75" s="155" t="s">
        <v>2892</v>
      </c>
      <c r="K75" s="155" t="s">
        <v>405</v>
      </c>
      <c r="L75" s="158">
        <v>3441.636</v>
      </c>
      <c r="M75" s="155" t="s">
        <v>1100</v>
      </c>
      <c r="N75" s="158">
        <v>817499.98422600003</v>
      </c>
      <c r="O75" s="155" t="s">
        <v>2893</v>
      </c>
    </row>
    <row r="76" spans="1:15" ht="37.5" x14ac:dyDescent="0.35">
      <c r="A76" s="155" t="s">
        <v>728</v>
      </c>
      <c r="B76" s="169" t="s">
        <v>12</v>
      </c>
      <c r="C76" s="169" t="s">
        <v>729</v>
      </c>
      <c r="D76" s="169" t="s">
        <v>415</v>
      </c>
      <c r="E76" s="156" t="s">
        <v>16</v>
      </c>
      <c r="F76" s="155" t="s">
        <v>1178</v>
      </c>
      <c r="G76" s="155" t="s">
        <v>405</v>
      </c>
      <c r="H76" s="155" t="s">
        <v>1066</v>
      </c>
      <c r="I76" s="155" t="s">
        <v>405</v>
      </c>
      <c r="J76" s="155" t="s">
        <v>2894</v>
      </c>
      <c r="K76" s="155" t="s">
        <v>405</v>
      </c>
      <c r="L76" s="158">
        <v>3371.06</v>
      </c>
      <c r="M76" s="155" t="s">
        <v>1104</v>
      </c>
      <c r="N76" s="158">
        <v>820871.04422599997</v>
      </c>
      <c r="O76" s="155" t="s">
        <v>2895</v>
      </c>
    </row>
    <row r="77" spans="1:15" ht="25" x14ac:dyDescent="0.35">
      <c r="A77" s="155" t="s">
        <v>1063</v>
      </c>
      <c r="B77" s="169" t="s">
        <v>17</v>
      </c>
      <c r="C77" s="169" t="s">
        <v>1064</v>
      </c>
      <c r="D77" s="169" t="s">
        <v>415</v>
      </c>
      <c r="E77" s="156" t="s">
        <v>409</v>
      </c>
      <c r="F77" s="155" t="s">
        <v>2896</v>
      </c>
      <c r="G77" s="155" t="s">
        <v>405</v>
      </c>
      <c r="H77" s="155" t="s">
        <v>877</v>
      </c>
      <c r="I77" s="155" t="s">
        <v>405</v>
      </c>
      <c r="J77" s="155" t="s">
        <v>2897</v>
      </c>
      <c r="K77" s="155" t="s">
        <v>405</v>
      </c>
      <c r="L77" s="158">
        <v>3353.102081</v>
      </c>
      <c r="M77" s="155" t="s">
        <v>1104</v>
      </c>
      <c r="N77" s="158">
        <v>824224.14630699996</v>
      </c>
      <c r="O77" s="155" t="s">
        <v>2898</v>
      </c>
    </row>
    <row r="78" spans="1:15" ht="50" x14ac:dyDescent="0.35">
      <c r="A78" s="155" t="s">
        <v>2170</v>
      </c>
      <c r="B78" s="169" t="s">
        <v>12</v>
      </c>
      <c r="C78" s="169" t="s">
        <v>2171</v>
      </c>
      <c r="D78" s="169" t="s">
        <v>415</v>
      </c>
      <c r="E78" s="156" t="s">
        <v>16</v>
      </c>
      <c r="F78" s="155" t="s">
        <v>2899</v>
      </c>
      <c r="G78" s="155" t="s">
        <v>405</v>
      </c>
      <c r="H78" s="155" t="s">
        <v>2900</v>
      </c>
      <c r="I78" s="155" t="s">
        <v>405</v>
      </c>
      <c r="J78" s="155" t="s">
        <v>2901</v>
      </c>
      <c r="K78" s="155" t="s">
        <v>405</v>
      </c>
      <c r="L78" s="158">
        <v>3151.19191464</v>
      </c>
      <c r="M78" s="155" t="s">
        <v>1109</v>
      </c>
      <c r="N78" s="158">
        <v>827375.33822160005</v>
      </c>
      <c r="O78" s="155" t="s">
        <v>2902</v>
      </c>
    </row>
    <row r="79" spans="1:15" x14ac:dyDescent="0.35">
      <c r="A79" s="155" t="s">
        <v>2903</v>
      </c>
      <c r="B79" s="169" t="s">
        <v>17</v>
      </c>
      <c r="C79" s="169" t="s">
        <v>2904</v>
      </c>
      <c r="D79" s="169" t="s">
        <v>415</v>
      </c>
      <c r="E79" s="156" t="s">
        <v>1053</v>
      </c>
      <c r="F79" s="155" t="s">
        <v>2905</v>
      </c>
      <c r="G79" s="155" t="s">
        <v>405</v>
      </c>
      <c r="H79" s="155" t="s">
        <v>2906</v>
      </c>
      <c r="I79" s="155" t="s">
        <v>405</v>
      </c>
      <c r="J79" s="155" t="s">
        <v>2907</v>
      </c>
      <c r="K79" s="155" t="s">
        <v>405</v>
      </c>
      <c r="L79" s="158">
        <v>3145.6480000000001</v>
      </c>
      <c r="M79" s="155" t="s">
        <v>1109</v>
      </c>
      <c r="N79" s="158">
        <v>830520.98622159997</v>
      </c>
      <c r="O79" s="155" t="s">
        <v>2908</v>
      </c>
    </row>
    <row r="80" spans="1:15" ht="25" x14ac:dyDescent="0.35">
      <c r="A80" s="155" t="s">
        <v>803</v>
      </c>
      <c r="B80" s="169" t="s">
        <v>12</v>
      </c>
      <c r="C80" s="169" t="s">
        <v>804</v>
      </c>
      <c r="D80" s="169" t="s">
        <v>415</v>
      </c>
      <c r="E80" s="156" t="s">
        <v>31</v>
      </c>
      <c r="F80" s="155" t="s">
        <v>2909</v>
      </c>
      <c r="G80" s="155" t="s">
        <v>405</v>
      </c>
      <c r="H80" s="155" t="s">
        <v>1076</v>
      </c>
      <c r="I80" s="155" t="s">
        <v>405</v>
      </c>
      <c r="J80" s="155" t="s">
        <v>2910</v>
      </c>
      <c r="K80" s="155" t="s">
        <v>405</v>
      </c>
      <c r="L80" s="158">
        <v>3039.811929</v>
      </c>
      <c r="M80" s="155" t="s">
        <v>1112</v>
      </c>
      <c r="N80" s="158">
        <v>833560.79815060005</v>
      </c>
      <c r="O80" s="155" t="s">
        <v>1590</v>
      </c>
    </row>
    <row r="81" spans="1:15" ht="25" x14ac:dyDescent="0.35">
      <c r="A81" s="155" t="s">
        <v>1069</v>
      </c>
      <c r="B81" s="169" t="s">
        <v>12</v>
      </c>
      <c r="C81" s="169" t="s">
        <v>1070</v>
      </c>
      <c r="D81" s="169" t="s">
        <v>491</v>
      </c>
      <c r="E81" s="156" t="s">
        <v>409</v>
      </c>
      <c r="F81" s="155" t="s">
        <v>2911</v>
      </c>
      <c r="G81" s="155" t="s">
        <v>405</v>
      </c>
      <c r="H81" s="155" t="s">
        <v>1071</v>
      </c>
      <c r="I81" s="155" t="s">
        <v>405</v>
      </c>
      <c r="J81" s="155" t="s">
        <v>2912</v>
      </c>
      <c r="K81" s="155" t="s">
        <v>405</v>
      </c>
      <c r="L81" s="158">
        <v>2884.3547906540002</v>
      </c>
      <c r="M81" s="155" t="s">
        <v>1114</v>
      </c>
      <c r="N81" s="158">
        <v>836445.15294129995</v>
      </c>
      <c r="O81" s="155" t="s">
        <v>2913</v>
      </c>
    </row>
    <row r="82" spans="1:15" x14ac:dyDescent="0.35">
      <c r="A82" s="155" t="s">
        <v>2914</v>
      </c>
      <c r="B82" s="169" t="s">
        <v>17</v>
      </c>
      <c r="C82" s="169" t="s">
        <v>2915</v>
      </c>
      <c r="D82" s="169" t="s">
        <v>415</v>
      </c>
      <c r="E82" s="156" t="s">
        <v>416</v>
      </c>
      <c r="F82" s="155" t="s">
        <v>2916</v>
      </c>
      <c r="G82" s="155" t="s">
        <v>405</v>
      </c>
      <c r="H82" s="155" t="s">
        <v>2917</v>
      </c>
      <c r="I82" s="155" t="s">
        <v>405</v>
      </c>
      <c r="J82" s="155" t="s">
        <v>2918</v>
      </c>
      <c r="K82" s="155" t="s">
        <v>405</v>
      </c>
      <c r="L82" s="158">
        <v>2856.6846</v>
      </c>
      <c r="M82" s="155" t="s">
        <v>1114</v>
      </c>
      <c r="N82" s="158">
        <v>839301.83754129999</v>
      </c>
      <c r="O82" s="155" t="s">
        <v>2919</v>
      </c>
    </row>
    <row r="83" spans="1:15" ht="25" x14ac:dyDescent="0.35">
      <c r="A83" s="155" t="s">
        <v>1108</v>
      </c>
      <c r="B83" s="169" t="s">
        <v>12</v>
      </c>
      <c r="C83" s="169" t="s">
        <v>1074</v>
      </c>
      <c r="D83" s="169" t="s">
        <v>837</v>
      </c>
      <c r="E83" s="156" t="s">
        <v>409</v>
      </c>
      <c r="F83" s="155" t="s">
        <v>2920</v>
      </c>
      <c r="G83" s="155" t="s">
        <v>405</v>
      </c>
      <c r="H83" s="155" t="s">
        <v>1075</v>
      </c>
      <c r="I83" s="155" t="s">
        <v>405</v>
      </c>
      <c r="J83" s="155" t="s">
        <v>2921</v>
      </c>
      <c r="K83" s="155" t="s">
        <v>405</v>
      </c>
      <c r="L83" s="158">
        <v>2801.8849004839999</v>
      </c>
      <c r="M83" s="155" t="s">
        <v>1116</v>
      </c>
      <c r="N83" s="158">
        <v>842103.72244180006</v>
      </c>
      <c r="O83" s="155" t="s">
        <v>2922</v>
      </c>
    </row>
    <row r="84" spans="1:15" ht="25" x14ac:dyDescent="0.35">
      <c r="A84" s="155" t="s">
        <v>1144</v>
      </c>
      <c r="B84" s="169" t="s">
        <v>12</v>
      </c>
      <c r="C84" s="169" t="s">
        <v>1064</v>
      </c>
      <c r="D84" s="169" t="s">
        <v>837</v>
      </c>
      <c r="E84" s="156" t="s">
        <v>409</v>
      </c>
      <c r="F84" s="155" t="s">
        <v>2923</v>
      </c>
      <c r="G84" s="155" t="s">
        <v>405</v>
      </c>
      <c r="H84" s="155" t="s">
        <v>877</v>
      </c>
      <c r="I84" s="155" t="s">
        <v>405</v>
      </c>
      <c r="J84" s="155" t="s">
        <v>2924</v>
      </c>
      <c r="K84" s="155" t="s">
        <v>405</v>
      </c>
      <c r="L84" s="158">
        <v>2601.9915642000001</v>
      </c>
      <c r="M84" s="155" t="s">
        <v>2925</v>
      </c>
      <c r="N84" s="158">
        <v>844705.71400599997</v>
      </c>
      <c r="O84" s="155" t="s">
        <v>2926</v>
      </c>
    </row>
    <row r="85" spans="1:15" x14ac:dyDescent="0.35">
      <c r="A85" s="155" t="s">
        <v>2927</v>
      </c>
      <c r="B85" s="169" t="s">
        <v>17</v>
      </c>
      <c r="C85" s="169" t="s">
        <v>2928</v>
      </c>
      <c r="D85" s="169" t="s">
        <v>491</v>
      </c>
      <c r="E85" s="156" t="s">
        <v>409</v>
      </c>
      <c r="F85" s="155" t="s">
        <v>2929</v>
      </c>
      <c r="G85" s="155" t="s">
        <v>405</v>
      </c>
      <c r="H85" s="155" t="s">
        <v>1568</v>
      </c>
      <c r="I85" s="155" t="s">
        <v>405</v>
      </c>
      <c r="J85" s="155" t="s">
        <v>2930</v>
      </c>
      <c r="K85" s="155" t="s">
        <v>405</v>
      </c>
      <c r="L85" s="158">
        <v>2590.7008049999999</v>
      </c>
      <c r="M85" s="155" t="s">
        <v>2925</v>
      </c>
      <c r="N85" s="158">
        <v>847296.414811</v>
      </c>
      <c r="O85" s="155" t="s">
        <v>2931</v>
      </c>
    </row>
    <row r="86" spans="1:15" ht="37.5" x14ac:dyDescent="0.35">
      <c r="A86" s="155" t="s">
        <v>542</v>
      </c>
      <c r="B86" s="169" t="s">
        <v>12</v>
      </c>
      <c r="C86" s="169" t="s">
        <v>543</v>
      </c>
      <c r="D86" s="169" t="s">
        <v>415</v>
      </c>
      <c r="E86" s="156" t="s">
        <v>43</v>
      </c>
      <c r="F86" s="155" t="s">
        <v>2932</v>
      </c>
      <c r="G86" s="155" t="s">
        <v>405</v>
      </c>
      <c r="H86" s="155" t="s">
        <v>1249</v>
      </c>
      <c r="I86" s="155" t="s">
        <v>405</v>
      </c>
      <c r="J86" s="155" t="s">
        <v>2933</v>
      </c>
      <c r="K86" s="155" t="s">
        <v>405</v>
      </c>
      <c r="L86" s="158">
        <v>2465.6621666000001</v>
      </c>
      <c r="M86" s="155" t="s">
        <v>2934</v>
      </c>
      <c r="N86" s="158">
        <v>849762.07697759999</v>
      </c>
      <c r="O86" s="155" t="s">
        <v>2935</v>
      </c>
    </row>
    <row r="87" spans="1:15" ht="37.5" x14ac:dyDescent="0.35">
      <c r="A87" s="155" t="s">
        <v>1079</v>
      </c>
      <c r="B87" s="169" t="s">
        <v>17</v>
      </c>
      <c r="C87" s="169" t="s">
        <v>1080</v>
      </c>
      <c r="D87" s="169" t="s">
        <v>415</v>
      </c>
      <c r="E87" s="156" t="s">
        <v>409</v>
      </c>
      <c r="F87" s="155" t="s">
        <v>2896</v>
      </c>
      <c r="G87" s="155" t="s">
        <v>405</v>
      </c>
      <c r="H87" s="155" t="s">
        <v>1081</v>
      </c>
      <c r="I87" s="155" t="s">
        <v>405</v>
      </c>
      <c r="J87" s="155" t="s">
        <v>2936</v>
      </c>
      <c r="K87" s="155" t="s">
        <v>405</v>
      </c>
      <c r="L87" s="158">
        <v>2275.3192692500002</v>
      </c>
      <c r="M87" s="155" t="s">
        <v>2937</v>
      </c>
      <c r="N87" s="158">
        <v>852037.39624689997</v>
      </c>
      <c r="O87" s="155" t="s">
        <v>2938</v>
      </c>
    </row>
    <row r="88" spans="1:15" x14ac:dyDescent="0.35">
      <c r="A88" s="155" t="s">
        <v>840</v>
      </c>
      <c r="B88" s="169" t="s">
        <v>17</v>
      </c>
      <c r="C88" s="169" t="s">
        <v>841</v>
      </c>
      <c r="D88" s="169" t="s">
        <v>415</v>
      </c>
      <c r="E88" s="156" t="s">
        <v>16</v>
      </c>
      <c r="F88" s="155" t="s">
        <v>1115</v>
      </c>
      <c r="G88" s="155" t="s">
        <v>405</v>
      </c>
      <c r="H88" s="155" t="s">
        <v>1591</v>
      </c>
      <c r="I88" s="155" t="s">
        <v>405</v>
      </c>
      <c r="J88" s="155" t="s">
        <v>1592</v>
      </c>
      <c r="K88" s="155" t="s">
        <v>405</v>
      </c>
      <c r="L88" s="158">
        <v>2267.1999999999998</v>
      </c>
      <c r="M88" s="155" t="s">
        <v>2937</v>
      </c>
      <c r="N88" s="158">
        <v>854304.59624690004</v>
      </c>
      <c r="O88" s="155" t="s">
        <v>2939</v>
      </c>
    </row>
    <row r="89" spans="1:15" ht="37.5" x14ac:dyDescent="0.35">
      <c r="A89" s="155" t="s">
        <v>516</v>
      </c>
      <c r="B89" s="169" t="s">
        <v>12</v>
      </c>
      <c r="C89" s="169" t="s">
        <v>517</v>
      </c>
      <c r="D89" s="169" t="s">
        <v>415</v>
      </c>
      <c r="E89" s="156" t="s">
        <v>16</v>
      </c>
      <c r="F89" s="155" t="s">
        <v>2940</v>
      </c>
      <c r="G89" s="155" t="s">
        <v>405</v>
      </c>
      <c r="H89" s="155" t="s">
        <v>1088</v>
      </c>
      <c r="I89" s="155" t="s">
        <v>405</v>
      </c>
      <c r="J89" s="155" t="s">
        <v>2941</v>
      </c>
      <c r="K89" s="155" t="s">
        <v>405</v>
      </c>
      <c r="L89" s="158">
        <v>2247.9659999999999</v>
      </c>
      <c r="M89" s="155" t="s">
        <v>2937</v>
      </c>
      <c r="N89" s="158">
        <v>856552.56224690005</v>
      </c>
      <c r="O89" s="155" t="s">
        <v>2942</v>
      </c>
    </row>
    <row r="90" spans="1:15" ht="25" x14ac:dyDescent="0.35">
      <c r="A90" s="155" t="s">
        <v>1146</v>
      </c>
      <c r="B90" s="169" t="s">
        <v>12</v>
      </c>
      <c r="C90" s="169" t="s">
        <v>1147</v>
      </c>
      <c r="D90" s="169" t="s">
        <v>491</v>
      </c>
      <c r="E90" s="156" t="s">
        <v>409</v>
      </c>
      <c r="F90" s="155" t="s">
        <v>2943</v>
      </c>
      <c r="G90" s="155" t="s">
        <v>405</v>
      </c>
      <c r="H90" s="155" t="s">
        <v>1148</v>
      </c>
      <c r="I90" s="155" t="s">
        <v>405</v>
      </c>
      <c r="J90" s="155" t="s">
        <v>2944</v>
      </c>
      <c r="K90" s="155" t="s">
        <v>405</v>
      </c>
      <c r="L90" s="158">
        <v>2207.3212826600002</v>
      </c>
      <c r="M90" s="155" t="s">
        <v>1123</v>
      </c>
      <c r="N90" s="158">
        <v>858759.88352959999</v>
      </c>
      <c r="O90" s="155" t="s">
        <v>2945</v>
      </c>
    </row>
    <row r="91" spans="1:15" ht="37.5" x14ac:dyDescent="0.35">
      <c r="A91" s="155" t="s">
        <v>1120</v>
      </c>
      <c r="B91" s="169" t="s">
        <v>17</v>
      </c>
      <c r="C91" s="169" t="s">
        <v>1121</v>
      </c>
      <c r="D91" s="169" t="s">
        <v>415</v>
      </c>
      <c r="E91" s="156" t="s">
        <v>409</v>
      </c>
      <c r="F91" s="155" t="s">
        <v>2848</v>
      </c>
      <c r="G91" s="155" t="s">
        <v>405</v>
      </c>
      <c r="H91" s="155" t="s">
        <v>892</v>
      </c>
      <c r="I91" s="155" t="s">
        <v>405</v>
      </c>
      <c r="J91" s="155" t="s">
        <v>2946</v>
      </c>
      <c r="K91" s="155" t="s">
        <v>405</v>
      </c>
      <c r="L91" s="158">
        <v>2186.8091294400001</v>
      </c>
      <c r="M91" s="155" t="s">
        <v>1123</v>
      </c>
      <c r="N91" s="158">
        <v>860946.69265900005</v>
      </c>
      <c r="O91" s="155" t="s">
        <v>2947</v>
      </c>
    </row>
    <row r="92" spans="1:15" ht="25" x14ac:dyDescent="0.35">
      <c r="A92" s="155" t="s">
        <v>851</v>
      </c>
      <c r="B92" s="169" t="s">
        <v>12</v>
      </c>
      <c r="C92" s="169" t="s">
        <v>852</v>
      </c>
      <c r="D92" s="169" t="s">
        <v>415</v>
      </c>
      <c r="E92" s="156" t="s">
        <v>421</v>
      </c>
      <c r="F92" s="155" t="s">
        <v>2948</v>
      </c>
      <c r="G92" s="155" t="s">
        <v>405</v>
      </c>
      <c r="H92" s="155" t="s">
        <v>1097</v>
      </c>
      <c r="I92" s="155" t="s">
        <v>405</v>
      </c>
      <c r="J92" s="155" t="s">
        <v>2949</v>
      </c>
      <c r="K92" s="155" t="s">
        <v>405</v>
      </c>
      <c r="L92" s="158">
        <v>2069.61744</v>
      </c>
      <c r="M92" s="155" t="s">
        <v>1133</v>
      </c>
      <c r="N92" s="158">
        <v>863016.31009899999</v>
      </c>
      <c r="O92" s="155" t="s">
        <v>2950</v>
      </c>
    </row>
    <row r="93" spans="1:15" ht="37.5" x14ac:dyDescent="0.35">
      <c r="A93" s="155" t="s">
        <v>1141</v>
      </c>
      <c r="B93" s="169" t="s">
        <v>12</v>
      </c>
      <c r="C93" s="169" t="s">
        <v>1142</v>
      </c>
      <c r="D93" s="169" t="s">
        <v>837</v>
      </c>
      <c r="E93" s="156" t="s">
        <v>409</v>
      </c>
      <c r="F93" s="155" t="s">
        <v>2951</v>
      </c>
      <c r="G93" s="155" t="s">
        <v>405</v>
      </c>
      <c r="H93" s="155" t="s">
        <v>1143</v>
      </c>
      <c r="I93" s="155" t="s">
        <v>405</v>
      </c>
      <c r="J93" s="155" t="s">
        <v>2952</v>
      </c>
      <c r="K93" s="155" t="s">
        <v>405</v>
      </c>
      <c r="L93" s="158">
        <v>2017.0591705080001</v>
      </c>
      <c r="M93" s="155" t="s">
        <v>1133</v>
      </c>
      <c r="N93" s="158">
        <v>865033.36926950002</v>
      </c>
      <c r="O93" s="155" t="s">
        <v>2953</v>
      </c>
    </row>
    <row r="94" spans="1:15" x14ac:dyDescent="0.35">
      <c r="A94" s="155" t="s">
        <v>2150</v>
      </c>
      <c r="B94" s="169" t="s">
        <v>17</v>
      </c>
      <c r="C94" s="169" t="s">
        <v>1903</v>
      </c>
      <c r="D94" s="169" t="s">
        <v>415</v>
      </c>
      <c r="E94" s="156" t="s">
        <v>16</v>
      </c>
      <c r="F94" s="155" t="s">
        <v>1039</v>
      </c>
      <c r="G94" s="155" t="s">
        <v>405</v>
      </c>
      <c r="H94" s="155" t="s">
        <v>2954</v>
      </c>
      <c r="I94" s="155" t="s">
        <v>405</v>
      </c>
      <c r="J94" s="155" t="s">
        <v>2955</v>
      </c>
      <c r="K94" s="155" t="s">
        <v>405</v>
      </c>
      <c r="L94" s="158">
        <v>1997.98</v>
      </c>
      <c r="M94" s="155" t="s">
        <v>2956</v>
      </c>
      <c r="N94" s="158">
        <v>867031.3492695</v>
      </c>
      <c r="O94" s="155" t="s">
        <v>2957</v>
      </c>
    </row>
    <row r="95" spans="1:15" ht="25" x14ac:dyDescent="0.35">
      <c r="A95" s="155" t="s">
        <v>651</v>
      </c>
      <c r="B95" s="169" t="s">
        <v>12</v>
      </c>
      <c r="C95" s="169" t="s">
        <v>652</v>
      </c>
      <c r="D95" s="169" t="s">
        <v>415</v>
      </c>
      <c r="E95" s="156" t="s">
        <v>43</v>
      </c>
      <c r="F95" s="155" t="s">
        <v>2958</v>
      </c>
      <c r="G95" s="155" t="s">
        <v>405</v>
      </c>
      <c r="H95" s="155" t="s">
        <v>1095</v>
      </c>
      <c r="I95" s="155" t="s">
        <v>405</v>
      </c>
      <c r="J95" s="155" t="s">
        <v>2959</v>
      </c>
      <c r="K95" s="155" t="s">
        <v>405</v>
      </c>
      <c r="L95" s="158">
        <v>1939.14</v>
      </c>
      <c r="M95" s="155" t="s">
        <v>2956</v>
      </c>
      <c r="N95" s="158">
        <v>868970.48926950002</v>
      </c>
      <c r="O95" s="155" t="s">
        <v>2960</v>
      </c>
    </row>
    <row r="96" spans="1:15" ht="25" x14ac:dyDescent="0.35">
      <c r="A96" s="155" t="s">
        <v>801</v>
      </c>
      <c r="B96" s="169" t="s">
        <v>12</v>
      </c>
      <c r="C96" s="169" t="s">
        <v>802</v>
      </c>
      <c r="D96" s="169" t="s">
        <v>415</v>
      </c>
      <c r="E96" s="156" t="s">
        <v>31</v>
      </c>
      <c r="F96" s="155" t="s">
        <v>2961</v>
      </c>
      <c r="G96" s="155" t="s">
        <v>405</v>
      </c>
      <c r="H96" s="155" t="s">
        <v>1113</v>
      </c>
      <c r="I96" s="155" t="s">
        <v>405</v>
      </c>
      <c r="J96" s="155" t="s">
        <v>2962</v>
      </c>
      <c r="K96" s="155" t="s">
        <v>405</v>
      </c>
      <c r="L96" s="158">
        <v>1885.1207549999999</v>
      </c>
      <c r="M96" s="155" t="s">
        <v>1140</v>
      </c>
      <c r="N96" s="158">
        <v>870855.61002450006</v>
      </c>
      <c r="O96" s="155" t="s">
        <v>2963</v>
      </c>
    </row>
    <row r="97" spans="1:15" ht="25" x14ac:dyDescent="0.35">
      <c r="A97" s="155" t="s">
        <v>1166</v>
      </c>
      <c r="B97" s="169" t="s">
        <v>12</v>
      </c>
      <c r="C97" s="169" t="s">
        <v>1167</v>
      </c>
      <c r="D97" s="169" t="s">
        <v>415</v>
      </c>
      <c r="E97" s="156" t="s">
        <v>36</v>
      </c>
      <c r="F97" s="155" t="s">
        <v>2964</v>
      </c>
      <c r="G97" s="155" t="s">
        <v>405</v>
      </c>
      <c r="H97" s="155" t="s">
        <v>1168</v>
      </c>
      <c r="I97" s="155" t="s">
        <v>405</v>
      </c>
      <c r="J97" s="155" t="s">
        <v>2965</v>
      </c>
      <c r="K97" s="155" t="s">
        <v>405</v>
      </c>
      <c r="L97" s="158">
        <v>1874.4006684149999</v>
      </c>
      <c r="M97" s="155" t="s">
        <v>1140</v>
      </c>
      <c r="N97" s="158">
        <v>872730.01069290005</v>
      </c>
      <c r="O97" s="155" t="s">
        <v>2966</v>
      </c>
    </row>
    <row r="98" spans="1:15" x14ac:dyDescent="0.35">
      <c r="A98" s="155" t="s">
        <v>2109</v>
      </c>
      <c r="B98" s="169" t="s">
        <v>17</v>
      </c>
      <c r="C98" s="169" t="s">
        <v>2110</v>
      </c>
      <c r="D98" s="169" t="s">
        <v>415</v>
      </c>
      <c r="E98" s="156" t="s">
        <v>1162</v>
      </c>
      <c r="F98" s="155" t="s">
        <v>2686</v>
      </c>
      <c r="G98" s="155" t="s">
        <v>405</v>
      </c>
      <c r="H98" s="155" t="s">
        <v>2967</v>
      </c>
      <c r="I98" s="155" t="s">
        <v>405</v>
      </c>
      <c r="J98" s="155" t="s">
        <v>2968</v>
      </c>
      <c r="K98" s="155" t="s">
        <v>405</v>
      </c>
      <c r="L98" s="158">
        <v>1869.84</v>
      </c>
      <c r="M98" s="155" t="s">
        <v>1140</v>
      </c>
      <c r="N98" s="158">
        <v>874599.85069290001</v>
      </c>
      <c r="O98" s="155" t="s">
        <v>2969</v>
      </c>
    </row>
    <row r="99" spans="1:15" x14ac:dyDescent="0.35">
      <c r="A99" s="155" t="s">
        <v>2136</v>
      </c>
      <c r="B99" s="169" t="s">
        <v>17</v>
      </c>
      <c r="C99" s="169" t="s">
        <v>2137</v>
      </c>
      <c r="D99" s="169" t="s">
        <v>415</v>
      </c>
      <c r="E99" s="156" t="s">
        <v>43</v>
      </c>
      <c r="F99" s="155" t="s">
        <v>1266</v>
      </c>
      <c r="G99" s="155" t="s">
        <v>405</v>
      </c>
      <c r="H99" s="155" t="s">
        <v>2970</v>
      </c>
      <c r="I99" s="155" t="s">
        <v>405</v>
      </c>
      <c r="J99" s="155" t="s">
        <v>2971</v>
      </c>
      <c r="K99" s="155" t="s">
        <v>405</v>
      </c>
      <c r="L99" s="158">
        <v>1849.75</v>
      </c>
      <c r="M99" s="155" t="s">
        <v>1140</v>
      </c>
      <c r="N99" s="158">
        <v>876449.60069290001</v>
      </c>
      <c r="O99" s="155" t="s">
        <v>2972</v>
      </c>
    </row>
    <row r="100" spans="1:15" ht="37.5" x14ac:dyDescent="0.35">
      <c r="A100" s="155" t="s">
        <v>1176</v>
      </c>
      <c r="B100" s="169" t="s">
        <v>12</v>
      </c>
      <c r="C100" s="169" t="s">
        <v>1080</v>
      </c>
      <c r="D100" s="169" t="s">
        <v>837</v>
      </c>
      <c r="E100" s="156" t="s">
        <v>409</v>
      </c>
      <c r="F100" s="155" t="s">
        <v>2923</v>
      </c>
      <c r="G100" s="155" t="s">
        <v>405</v>
      </c>
      <c r="H100" s="155" t="s">
        <v>1081</v>
      </c>
      <c r="I100" s="155" t="s">
        <v>405</v>
      </c>
      <c r="J100" s="155" t="s">
        <v>2973</v>
      </c>
      <c r="K100" s="155" t="s">
        <v>405</v>
      </c>
      <c r="L100" s="158">
        <v>1765.6371328499999</v>
      </c>
      <c r="M100" s="155" t="s">
        <v>1594</v>
      </c>
      <c r="N100" s="158">
        <v>878215.23782579997</v>
      </c>
      <c r="O100" s="155" t="s">
        <v>2974</v>
      </c>
    </row>
    <row r="101" spans="1:15" ht="25" x14ac:dyDescent="0.35">
      <c r="A101" s="155" t="s">
        <v>1117</v>
      </c>
      <c r="B101" s="169" t="s">
        <v>12</v>
      </c>
      <c r="C101" s="169" t="s">
        <v>1118</v>
      </c>
      <c r="D101" s="169" t="s">
        <v>415</v>
      </c>
      <c r="E101" s="156" t="s">
        <v>16</v>
      </c>
      <c r="F101" s="155" t="s">
        <v>2975</v>
      </c>
      <c r="G101" s="155" t="s">
        <v>405</v>
      </c>
      <c r="H101" s="155" t="s">
        <v>1119</v>
      </c>
      <c r="I101" s="155" t="s">
        <v>405</v>
      </c>
      <c r="J101" s="155" t="s">
        <v>2976</v>
      </c>
      <c r="K101" s="155" t="s">
        <v>405</v>
      </c>
      <c r="L101" s="158">
        <v>1752.96</v>
      </c>
      <c r="M101" s="155" t="s">
        <v>1594</v>
      </c>
      <c r="N101" s="158">
        <v>879968.19782580005</v>
      </c>
      <c r="O101" s="155" t="s">
        <v>2977</v>
      </c>
    </row>
    <row r="102" spans="1:15" ht="37.5" x14ac:dyDescent="0.35">
      <c r="A102" s="155" t="s">
        <v>1174</v>
      </c>
      <c r="B102" s="169" t="s">
        <v>17</v>
      </c>
      <c r="C102" s="169" t="s">
        <v>1142</v>
      </c>
      <c r="D102" s="169" t="s">
        <v>415</v>
      </c>
      <c r="E102" s="156" t="s">
        <v>409</v>
      </c>
      <c r="F102" s="155" t="s">
        <v>2978</v>
      </c>
      <c r="G102" s="155" t="s">
        <v>405</v>
      </c>
      <c r="H102" s="155" t="s">
        <v>1143</v>
      </c>
      <c r="I102" s="155" t="s">
        <v>405</v>
      </c>
      <c r="J102" s="155" t="s">
        <v>2979</v>
      </c>
      <c r="K102" s="155" t="s">
        <v>405</v>
      </c>
      <c r="L102" s="158">
        <v>1610.0118446399999</v>
      </c>
      <c r="M102" s="155" t="s">
        <v>1149</v>
      </c>
      <c r="N102" s="158">
        <v>881578.20967040001</v>
      </c>
      <c r="O102" s="155" t="s">
        <v>2980</v>
      </c>
    </row>
    <row r="103" spans="1:15" ht="25" x14ac:dyDescent="0.35">
      <c r="A103" s="155" t="s">
        <v>653</v>
      </c>
      <c r="B103" s="169" t="s">
        <v>12</v>
      </c>
      <c r="C103" s="169" t="s">
        <v>654</v>
      </c>
      <c r="D103" s="169" t="s">
        <v>415</v>
      </c>
      <c r="E103" s="156" t="s">
        <v>43</v>
      </c>
      <c r="F103" s="155" t="s">
        <v>2981</v>
      </c>
      <c r="G103" s="155" t="s">
        <v>405</v>
      </c>
      <c r="H103" s="155" t="s">
        <v>1157</v>
      </c>
      <c r="I103" s="155" t="s">
        <v>405</v>
      </c>
      <c r="J103" s="155" t="s">
        <v>2982</v>
      </c>
      <c r="K103" s="155" t="s">
        <v>405</v>
      </c>
      <c r="L103" s="158">
        <v>1599.78</v>
      </c>
      <c r="M103" s="155" t="s">
        <v>1149</v>
      </c>
      <c r="N103" s="158">
        <v>883177.98967040004</v>
      </c>
      <c r="O103" s="155" t="s">
        <v>2983</v>
      </c>
    </row>
    <row r="104" spans="1:15" ht="25" x14ac:dyDescent="0.35">
      <c r="A104" s="155" t="s">
        <v>1127</v>
      </c>
      <c r="B104" s="169" t="s">
        <v>12</v>
      </c>
      <c r="C104" s="169" t="s">
        <v>1128</v>
      </c>
      <c r="D104" s="169" t="s">
        <v>491</v>
      </c>
      <c r="E104" s="156" t="s">
        <v>409</v>
      </c>
      <c r="F104" s="155" t="s">
        <v>2984</v>
      </c>
      <c r="G104" s="155" t="s">
        <v>405</v>
      </c>
      <c r="H104" s="155" t="s">
        <v>1129</v>
      </c>
      <c r="I104" s="155" t="s">
        <v>405</v>
      </c>
      <c r="J104" s="155" t="s">
        <v>2985</v>
      </c>
      <c r="K104" s="155" t="s">
        <v>405</v>
      </c>
      <c r="L104" s="158">
        <v>1550.907956928</v>
      </c>
      <c r="M104" s="155" t="s">
        <v>1149</v>
      </c>
      <c r="N104" s="158">
        <v>884728.8976273</v>
      </c>
      <c r="O104" s="155" t="s">
        <v>2986</v>
      </c>
    </row>
    <row r="105" spans="1:15" ht="37.5" x14ac:dyDescent="0.35">
      <c r="A105" s="155" t="s">
        <v>606</v>
      </c>
      <c r="B105" s="169" t="s">
        <v>12</v>
      </c>
      <c r="C105" s="169" t="s">
        <v>607</v>
      </c>
      <c r="D105" s="169" t="s">
        <v>415</v>
      </c>
      <c r="E105" s="156" t="s">
        <v>16</v>
      </c>
      <c r="F105" s="155" t="s">
        <v>1274</v>
      </c>
      <c r="G105" s="155" t="s">
        <v>405</v>
      </c>
      <c r="H105" s="155" t="s">
        <v>1219</v>
      </c>
      <c r="I105" s="155" t="s">
        <v>405</v>
      </c>
      <c r="J105" s="155" t="s">
        <v>2987</v>
      </c>
      <c r="K105" s="155" t="s">
        <v>405</v>
      </c>
      <c r="L105" s="158">
        <v>1534.8</v>
      </c>
      <c r="M105" s="155" t="s">
        <v>1149</v>
      </c>
      <c r="N105" s="158">
        <v>886263.69762730005</v>
      </c>
      <c r="O105" s="155" t="s">
        <v>2988</v>
      </c>
    </row>
    <row r="106" spans="1:15" ht="25" x14ac:dyDescent="0.35">
      <c r="A106" s="155" t="s">
        <v>1432</v>
      </c>
      <c r="B106" s="169" t="s">
        <v>12</v>
      </c>
      <c r="C106" s="169" t="s">
        <v>1433</v>
      </c>
      <c r="D106" s="169" t="s">
        <v>415</v>
      </c>
      <c r="E106" s="156" t="s">
        <v>421</v>
      </c>
      <c r="F106" s="155" t="s">
        <v>2989</v>
      </c>
      <c r="G106" s="155" t="s">
        <v>405</v>
      </c>
      <c r="H106" s="155" t="s">
        <v>1396</v>
      </c>
      <c r="I106" s="155" t="s">
        <v>405</v>
      </c>
      <c r="J106" s="155" t="s">
        <v>2990</v>
      </c>
      <c r="K106" s="155" t="s">
        <v>405</v>
      </c>
      <c r="L106" s="158">
        <v>1529.0989549999999</v>
      </c>
      <c r="M106" s="155" t="s">
        <v>1149</v>
      </c>
      <c r="N106" s="158">
        <v>887792.79658229998</v>
      </c>
      <c r="O106" s="155" t="s">
        <v>1597</v>
      </c>
    </row>
    <row r="107" spans="1:15" ht="37.5" x14ac:dyDescent="0.35">
      <c r="A107" s="155" t="s">
        <v>608</v>
      </c>
      <c r="B107" s="169" t="s">
        <v>12</v>
      </c>
      <c r="C107" s="169" t="s">
        <v>609</v>
      </c>
      <c r="D107" s="169" t="s">
        <v>415</v>
      </c>
      <c r="E107" s="156" t="s">
        <v>16</v>
      </c>
      <c r="F107" s="155" t="s">
        <v>1039</v>
      </c>
      <c r="G107" s="155" t="s">
        <v>405</v>
      </c>
      <c r="H107" s="155" t="s">
        <v>1091</v>
      </c>
      <c r="I107" s="155" t="s">
        <v>405</v>
      </c>
      <c r="J107" s="155" t="s">
        <v>2991</v>
      </c>
      <c r="K107" s="155" t="s">
        <v>405</v>
      </c>
      <c r="L107" s="158">
        <v>1506.9</v>
      </c>
      <c r="M107" s="155" t="s">
        <v>1151</v>
      </c>
      <c r="N107" s="158">
        <v>889299.69658230001</v>
      </c>
      <c r="O107" s="155" t="s">
        <v>2992</v>
      </c>
    </row>
    <row r="108" spans="1:15" ht="25" x14ac:dyDescent="0.35">
      <c r="A108" s="155" t="s">
        <v>1101</v>
      </c>
      <c r="B108" s="169" t="s">
        <v>12</v>
      </c>
      <c r="C108" s="169" t="s">
        <v>1102</v>
      </c>
      <c r="D108" s="169" t="s">
        <v>837</v>
      </c>
      <c r="E108" s="156" t="s">
        <v>409</v>
      </c>
      <c r="F108" s="155" t="s">
        <v>2993</v>
      </c>
      <c r="G108" s="155" t="s">
        <v>405</v>
      </c>
      <c r="H108" s="155" t="s">
        <v>1103</v>
      </c>
      <c r="I108" s="155" t="s">
        <v>405</v>
      </c>
      <c r="J108" s="155" t="s">
        <v>2994</v>
      </c>
      <c r="K108" s="155" t="s">
        <v>405</v>
      </c>
      <c r="L108" s="158">
        <v>1496.79768506</v>
      </c>
      <c r="M108" s="155" t="s">
        <v>1151</v>
      </c>
      <c r="N108" s="158">
        <v>890796.4942674</v>
      </c>
      <c r="O108" s="155" t="s">
        <v>2995</v>
      </c>
    </row>
    <row r="109" spans="1:15" ht="25" x14ac:dyDescent="0.35">
      <c r="A109" s="155" t="s">
        <v>2996</v>
      </c>
      <c r="B109" s="169" t="s">
        <v>12</v>
      </c>
      <c r="C109" s="169" t="s">
        <v>2997</v>
      </c>
      <c r="D109" s="169" t="s">
        <v>491</v>
      </c>
      <c r="E109" s="156" t="s">
        <v>409</v>
      </c>
      <c r="F109" s="155" t="s">
        <v>2998</v>
      </c>
      <c r="G109" s="155" t="s">
        <v>405</v>
      </c>
      <c r="H109" s="155" t="s">
        <v>2999</v>
      </c>
      <c r="I109" s="155" t="s">
        <v>405</v>
      </c>
      <c r="J109" s="155" t="s">
        <v>3000</v>
      </c>
      <c r="K109" s="155" t="s">
        <v>405</v>
      </c>
      <c r="L109" s="158">
        <v>1491.517316421</v>
      </c>
      <c r="M109" s="155" t="s">
        <v>1151</v>
      </c>
      <c r="N109" s="158">
        <v>892288.01158379996</v>
      </c>
      <c r="O109" s="155" t="s">
        <v>3001</v>
      </c>
    </row>
    <row r="110" spans="1:15" ht="25" x14ac:dyDescent="0.35">
      <c r="A110" s="155" t="s">
        <v>2156</v>
      </c>
      <c r="B110" s="169" t="s">
        <v>12</v>
      </c>
      <c r="C110" s="169" t="s">
        <v>2157</v>
      </c>
      <c r="D110" s="169" t="s">
        <v>415</v>
      </c>
      <c r="E110" s="156" t="s">
        <v>16</v>
      </c>
      <c r="F110" s="155" t="s">
        <v>1039</v>
      </c>
      <c r="G110" s="155" t="s">
        <v>405</v>
      </c>
      <c r="H110" s="155" t="s">
        <v>3002</v>
      </c>
      <c r="I110" s="155" t="s">
        <v>405</v>
      </c>
      <c r="J110" s="155" t="s">
        <v>3003</v>
      </c>
      <c r="K110" s="155" t="s">
        <v>405</v>
      </c>
      <c r="L110" s="158">
        <v>1490.88</v>
      </c>
      <c r="M110" s="155" t="s">
        <v>1151</v>
      </c>
      <c r="N110" s="158">
        <v>893778.89158379997</v>
      </c>
      <c r="O110" s="155" t="s">
        <v>3004</v>
      </c>
    </row>
    <row r="111" spans="1:15" ht="37.5" x14ac:dyDescent="0.35">
      <c r="A111" s="155" t="s">
        <v>1105</v>
      </c>
      <c r="B111" s="169" t="s">
        <v>12</v>
      </c>
      <c r="C111" s="169" t="s">
        <v>1106</v>
      </c>
      <c r="D111" s="169" t="s">
        <v>837</v>
      </c>
      <c r="E111" s="156" t="s">
        <v>409</v>
      </c>
      <c r="F111" s="155" t="s">
        <v>2993</v>
      </c>
      <c r="G111" s="155" t="s">
        <v>405</v>
      </c>
      <c r="H111" s="155" t="s">
        <v>1107</v>
      </c>
      <c r="I111" s="155" t="s">
        <v>405</v>
      </c>
      <c r="J111" s="155" t="s">
        <v>3005</v>
      </c>
      <c r="K111" s="155" t="s">
        <v>405</v>
      </c>
      <c r="L111" s="158">
        <v>1473.5313997999999</v>
      </c>
      <c r="M111" s="155" t="s">
        <v>1151</v>
      </c>
      <c r="N111" s="158">
        <v>895252.42298359994</v>
      </c>
      <c r="O111" s="155" t="s">
        <v>3006</v>
      </c>
    </row>
    <row r="112" spans="1:15" ht="37.5" x14ac:dyDescent="0.35">
      <c r="A112" s="155" t="s">
        <v>1150</v>
      </c>
      <c r="B112" s="169" t="s">
        <v>12</v>
      </c>
      <c r="C112" s="169" t="s">
        <v>1121</v>
      </c>
      <c r="D112" s="169" t="s">
        <v>837</v>
      </c>
      <c r="E112" s="156" t="s">
        <v>409</v>
      </c>
      <c r="F112" s="155" t="s">
        <v>2920</v>
      </c>
      <c r="G112" s="155" t="s">
        <v>405</v>
      </c>
      <c r="H112" s="155" t="s">
        <v>892</v>
      </c>
      <c r="I112" s="155" t="s">
        <v>405</v>
      </c>
      <c r="J112" s="155" t="s">
        <v>3007</v>
      </c>
      <c r="K112" s="155" t="s">
        <v>405</v>
      </c>
      <c r="L112" s="158">
        <v>1363.079140776</v>
      </c>
      <c r="M112" s="155" t="s">
        <v>1159</v>
      </c>
      <c r="N112" s="158">
        <v>896615.50212439999</v>
      </c>
      <c r="O112" s="155" t="s">
        <v>3008</v>
      </c>
    </row>
    <row r="113" spans="1:15" x14ac:dyDescent="0.35">
      <c r="A113" s="155" t="s">
        <v>413</v>
      </c>
      <c r="B113" s="169" t="s">
        <v>17</v>
      </c>
      <c r="C113" s="169" t="s">
        <v>414</v>
      </c>
      <c r="D113" s="169" t="s">
        <v>415</v>
      </c>
      <c r="E113" s="156" t="s">
        <v>416</v>
      </c>
      <c r="F113" s="155" t="s">
        <v>3009</v>
      </c>
      <c r="G113" s="155" t="s">
        <v>405</v>
      </c>
      <c r="H113" s="155" t="s">
        <v>1593</v>
      </c>
      <c r="I113" s="155" t="s">
        <v>405</v>
      </c>
      <c r="J113" s="155" t="s">
        <v>3010</v>
      </c>
      <c r="K113" s="155" t="s">
        <v>405</v>
      </c>
      <c r="L113" s="158">
        <v>1256.9379624000001</v>
      </c>
      <c r="M113" s="155" t="s">
        <v>1170</v>
      </c>
      <c r="N113" s="158">
        <v>897872.44008680002</v>
      </c>
      <c r="O113" s="155" t="s">
        <v>3011</v>
      </c>
    </row>
    <row r="114" spans="1:15" x14ac:dyDescent="0.35">
      <c r="A114" s="155" t="s">
        <v>839</v>
      </c>
      <c r="B114" s="169" t="s">
        <v>17</v>
      </c>
      <c r="C114" s="169" t="s">
        <v>262</v>
      </c>
      <c r="D114" s="169" t="s">
        <v>415</v>
      </c>
      <c r="E114" s="156" t="s">
        <v>16</v>
      </c>
      <c r="F114" s="155" t="s">
        <v>1268</v>
      </c>
      <c r="G114" s="155" t="s">
        <v>405</v>
      </c>
      <c r="H114" s="155" t="s">
        <v>1595</v>
      </c>
      <c r="I114" s="155" t="s">
        <v>405</v>
      </c>
      <c r="J114" s="155" t="s">
        <v>3012</v>
      </c>
      <c r="K114" s="155" t="s">
        <v>405</v>
      </c>
      <c r="L114" s="158">
        <v>1244.3</v>
      </c>
      <c r="M114" s="155" t="s">
        <v>1170</v>
      </c>
      <c r="N114" s="158">
        <v>899116.74008679995</v>
      </c>
      <c r="O114" s="155" t="s">
        <v>3013</v>
      </c>
    </row>
    <row r="115" spans="1:15" ht="25" x14ac:dyDescent="0.35">
      <c r="A115" s="155" t="s">
        <v>796</v>
      </c>
      <c r="B115" s="169" t="s">
        <v>12</v>
      </c>
      <c r="C115" s="169" t="s">
        <v>797</v>
      </c>
      <c r="D115" s="169" t="s">
        <v>415</v>
      </c>
      <c r="E115" s="156" t="s">
        <v>421</v>
      </c>
      <c r="F115" s="155" t="s">
        <v>3014</v>
      </c>
      <c r="G115" s="155" t="s">
        <v>405</v>
      </c>
      <c r="H115" s="155" t="s">
        <v>1175</v>
      </c>
      <c r="I115" s="155" t="s">
        <v>405</v>
      </c>
      <c r="J115" s="155" t="s">
        <v>3015</v>
      </c>
      <c r="K115" s="155" t="s">
        <v>405</v>
      </c>
      <c r="L115" s="158">
        <v>1222.0440045</v>
      </c>
      <c r="M115" s="155" t="s">
        <v>1177</v>
      </c>
      <c r="N115" s="158">
        <v>900338.78409129998</v>
      </c>
      <c r="O115" s="155" t="s">
        <v>3016</v>
      </c>
    </row>
    <row r="116" spans="1:15" x14ac:dyDescent="0.35">
      <c r="A116" s="155" t="s">
        <v>700</v>
      </c>
      <c r="B116" s="169" t="s">
        <v>17</v>
      </c>
      <c r="C116" s="169" t="s">
        <v>701</v>
      </c>
      <c r="D116" s="169" t="s">
        <v>415</v>
      </c>
      <c r="E116" s="156" t="s">
        <v>43</v>
      </c>
      <c r="F116" s="155" t="s">
        <v>3017</v>
      </c>
      <c r="G116" s="155" t="s">
        <v>405</v>
      </c>
      <c r="H116" s="155" t="s">
        <v>1608</v>
      </c>
      <c r="I116" s="155" t="s">
        <v>405</v>
      </c>
      <c r="J116" s="155" t="s">
        <v>3018</v>
      </c>
      <c r="K116" s="155" t="s">
        <v>405</v>
      </c>
      <c r="L116" s="158">
        <v>1148.848</v>
      </c>
      <c r="M116" s="155" t="s">
        <v>1177</v>
      </c>
      <c r="N116" s="158">
        <v>901487.63209129998</v>
      </c>
      <c r="O116" s="155" t="s">
        <v>3019</v>
      </c>
    </row>
    <row r="117" spans="1:15" ht="62.5" x14ac:dyDescent="0.35">
      <c r="A117" s="155" t="s">
        <v>3020</v>
      </c>
      <c r="B117" s="169" t="s">
        <v>12</v>
      </c>
      <c r="C117" s="169" t="s">
        <v>3021</v>
      </c>
      <c r="D117" s="169" t="s">
        <v>415</v>
      </c>
      <c r="E117" s="156" t="s">
        <v>16</v>
      </c>
      <c r="F117" s="155" t="s">
        <v>1266</v>
      </c>
      <c r="G117" s="155" t="s">
        <v>405</v>
      </c>
      <c r="H117" s="155" t="s">
        <v>3022</v>
      </c>
      <c r="I117" s="155" t="s">
        <v>405</v>
      </c>
      <c r="J117" s="155" t="s">
        <v>3023</v>
      </c>
      <c r="K117" s="155" t="s">
        <v>405</v>
      </c>
      <c r="L117" s="158">
        <v>1146.9000000000001</v>
      </c>
      <c r="M117" s="155" t="s">
        <v>1177</v>
      </c>
      <c r="N117" s="158">
        <v>902634.5320913</v>
      </c>
      <c r="O117" s="155" t="s">
        <v>3024</v>
      </c>
    </row>
    <row r="118" spans="1:15" ht="62.5" x14ac:dyDescent="0.35">
      <c r="A118" s="155" t="s">
        <v>3025</v>
      </c>
      <c r="B118" s="169" t="s">
        <v>12</v>
      </c>
      <c r="C118" s="169" t="s">
        <v>3026</v>
      </c>
      <c r="D118" s="169" t="s">
        <v>415</v>
      </c>
      <c r="E118" s="156" t="s">
        <v>1162</v>
      </c>
      <c r="F118" s="155" t="s">
        <v>1178</v>
      </c>
      <c r="G118" s="155" t="s">
        <v>405</v>
      </c>
      <c r="H118" s="155" t="s">
        <v>3027</v>
      </c>
      <c r="I118" s="155" t="s">
        <v>405</v>
      </c>
      <c r="J118" s="155" t="s">
        <v>3028</v>
      </c>
      <c r="K118" s="155" t="s">
        <v>405</v>
      </c>
      <c r="L118" s="158">
        <v>1134.6300000000001</v>
      </c>
      <c r="M118" s="155" t="s">
        <v>1177</v>
      </c>
      <c r="N118" s="158">
        <v>903769.16209130001</v>
      </c>
      <c r="O118" s="155" t="s">
        <v>3029</v>
      </c>
    </row>
    <row r="119" spans="1:15" x14ac:dyDescent="0.35">
      <c r="A119" s="155" t="s">
        <v>469</v>
      </c>
      <c r="B119" s="169" t="s">
        <v>17</v>
      </c>
      <c r="C119" s="169" t="s">
        <v>470</v>
      </c>
      <c r="D119" s="169" t="s">
        <v>415</v>
      </c>
      <c r="E119" s="156" t="s">
        <v>416</v>
      </c>
      <c r="F119" s="155" t="s">
        <v>3030</v>
      </c>
      <c r="G119" s="155" t="s">
        <v>405</v>
      </c>
      <c r="H119" s="155" t="s">
        <v>1077</v>
      </c>
      <c r="I119" s="155" t="s">
        <v>405</v>
      </c>
      <c r="J119" s="155" t="s">
        <v>3031</v>
      </c>
      <c r="K119" s="155" t="s">
        <v>405</v>
      </c>
      <c r="L119" s="158">
        <v>1129.3499336</v>
      </c>
      <c r="M119" s="155" t="s">
        <v>1179</v>
      </c>
      <c r="N119" s="158">
        <v>904898.51202489994</v>
      </c>
      <c r="O119" s="155" t="s">
        <v>3032</v>
      </c>
    </row>
    <row r="120" spans="1:15" ht="37.5" x14ac:dyDescent="0.35">
      <c r="A120" s="155" t="s">
        <v>1137</v>
      </c>
      <c r="B120" s="169" t="s">
        <v>12</v>
      </c>
      <c r="C120" s="169" t="s">
        <v>1138</v>
      </c>
      <c r="D120" s="169" t="s">
        <v>415</v>
      </c>
      <c r="E120" s="156" t="s">
        <v>16</v>
      </c>
      <c r="F120" s="155" t="s">
        <v>1313</v>
      </c>
      <c r="G120" s="155" t="s">
        <v>405</v>
      </c>
      <c r="H120" s="155" t="s">
        <v>1139</v>
      </c>
      <c r="I120" s="155" t="s">
        <v>405</v>
      </c>
      <c r="J120" s="155" t="s">
        <v>3033</v>
      </c>
      <c r="K120" s="155" t="s">
        <v>405</v>
      </c>
      <c r="L120" s="158">
        <v>1117.8</v>
      </c>
      <c r="M120" s="155" t="s">
        <v>1179</v>
      </c>
      <c r="N120" s="158">
        <v>906016.31202489999</v>
      </c>
      <c r="O120" s="155" t="s">
        <v>1601</v>
      </c>
    </row>
    <row r="121" spans="1:15" x14ac:dyDescent="0.35">
      <c r="A121" s="155" t="s">
        <v>3034</v>
      </c>
      <c r="B121" s="169" t="s">
        <v>17</v>
      </c>
      <c r="C121" s="169" t="s">
        <v>3035</v>
      </c>
      <c r="D121" s="169" t="s">
        <v>491</v>
      </c>
      <c r="E121" s="156" t="s">
        <v>409</v>
      </c>
      <c r="F121" s="155" t="s">
        <v>3036</v>
      </c>
      <c r="G121" s="155" t="s">
        <v>405</v>
      </c>
      <c r="H121" s="155" t="s">
        <v>1568</v>
      </c>
      <c r="I121" s="155" t="s">
        <v>405</v>
      </c>
      <c r="J121" s="155" t="s">
        <v>3037</v>
      </c>
      <c r="K121" s="155" t="s">
        <v>405</v>
      </c>
      <c r="L121" s="158">
        <v>1045.296</v>
      </c>
      <c r="M121" s="155" t="s">
        <v>1179</v>
      </c>
      <c r="N121" s="158">
        <v>907061.60802489996</v>
      </c>
      <c r="O121" s="155" t="s">
        <v>3038</v>
      </c>
    </row>
    <row r="122" spans="1:15" x14ac:dyDescent="0.35">
      <c r="A122" s="155" t="s">
        <v>683</v>
      </c>
      <c r="B122" s="169" t="s">
        <v>17</v>
      </c>
      <c r="C122" s="169" t="s">
        <v>684</v>
      </c>
      <c r="D122" s="169" t="s">
        <v>415</v>
      </c>
      <c r="E122" s="156" t="s">
        <v>16</v>
      </c>
      <c r="F122" s="155" t="s">
        <v>1178</v>
      </c>
      <c r="G122" s="155" t="s">
        <v>405</v>
      </c>
      <c r="H122" s="155" t="s">
        <v>1598</v>
      </c>
      <c r="I122" s="155" t="s">
        <v>405</v>
      </c>
      <c r="J122" s="155" t="s">
        <v>1599</v>
      </c>
      <c r="K122" s="155" t="s">
        <v>405</v>
      </c>
      <c r="L122" s="158">
        <v>1038.8</v>
      </c>
      <c r="M122" s="155" t="s">
        <v>1179</v>
      </c>
      <c r="N122" s="158">
        <v>908100.40802490001</v>
      </c>
      <c r="O122" s="155" t="s">
        <v>3039</v>
      </c>
    </row>
    <row r="123" spans="1:15" ht="25" x14ac:dyDescent="0.35">
      <c r="A123" s="155" t="s">
        <v>660</v>
      </c>
      <c r="B123" s="169" t="s">
        <v>12</v>
      </c>
      <c r="C123" s="169" t="s">
        <v>661</v>
      </c>
      <c r="D123" s="169" t="s">
        <v>491</v>
      </c>
      <c r="E123" s="156" t="s">
        <v>409</v>
      </c>
      <c r="F123" s="155" t="s">
        <v>3040</v>
      </c>
      <c r="G123" s="155" t="s">
        <v>405</v>
      </c>
      <c r="H123" s="155" t="s">
        <v>1011</v>
      </c>
      <c r="I123" s="155" t="s">
        <v>405</v>
      </c>
      <c r="J123" s="155" t="s">
        <v>3041</v>
      </c>
      <c r="K123" s="155" t="s">
        <v>405</v>
      </c>
      <c r="L123" s="158">
        <v>1022.486798116</v>
      </c>
      <c r="M123" s="155" t="s">
        <v>1185</v>
      </c>
      <c r="N123" s="158">
        <v>909122.89482299995</v>
      </c>
      <c r="O123" s="155" t="s">
        <v>3042</v>
      </c>
    </row>
    <row r="124" spans="1:15" ht="25" x14ac:dyDescent="0.35">
      <c r="A124" s="155" t="s">
        <v>530</v>
      </c>
      <c r="B124" s="169" t="s">
        <v>12</v>
      </c>
      <c r="C124" s="169" t="s">
        <v>531</v>
      </c>
      <c r="D124" s="169" t="s">
        <v>415</v>
      </c>
      <c r="E124" s="156" t="s">
        <v>421</v>
      </c>
      <c r="F124" s="155" t="s">
        <v>3043</v>
      </c>
      <c r="G124" s="155" t="s">
        <v>405</v>
      </c>
      <c r="H124" s="155" t="s">
        <v>1255</v>
      </c>
      <c r="I124" s="155" t="s">
        <v>405</v>
      </c>
      <c r="J124" s="155" t="s">
        <v>3044</v>
      </c>
      <c r="K124" s="155" t="s">
        <v>405</v>
      </c>
      <c r="L124" s="158">
        <v>996.28300000000002</v>
      </c>
      <c r="M124" s="155" t="s">
        <v>1185</v>
      </c>
      <c r="N124" s="158">
        <v>910119.17782300001</v>
      </c>
      <c r="O124" s="155" t="s">
        <v>3045</v>
      </c>
    </row>
    <row r="125" spans="1:15" x14ac:dyDescent="0.35">
      <c r="A125" s="155" t="s">
        <v>419</v>
      </c>
      <c r="B125" s="169" t="s">
        <v>17</v>
      </c>
      <c r="C125" s="169" t="s">
        <v>420</v>
      </c>
      <c r="D125" s="169" t="s">
        <v>415</v>
      </c>
      <c r="E125" s="156" t="s">
        <v>421</v>
      </c>
      <c r="F125" s="155" t="s">
        <v>3046</v>
      </c>
      <c r="G125" s="155" t="s">
        <v>405</v>
      </c>
      <c r="H125" s="155" t="s">
        <v>1600</v>
      </c>
      <c r="I125" s="155" t="s">
        <v>405</v>
      </c>
      <c r="J125" s="155" t="s">
        <v>3047</v>
      </c>
      <c r="K125" s="155" t="s">
        <v>405</v>
      </c>
      <c r="L125" s="158">
        <v>995.77499999999998</v>
      </c>
      <c r="M125" s="155" t="s">
        <v>1185</v>
      </c>
      <c r="N125" s="158">
        <v>911114.95282300003</v>
      </c>
      <c r="O125" s="155" t="s">
        <v>3048</v>
      </c>
    </row>
    <row r="126" spans="1:15" ht="87.5" x14ac:dyDescent="0.35">
      <c r="A126" s="155" t="s">
        <v>3049</v>
      </c>
      <c r="B126" s="169" t="s">
        <v>12</v>
      </c>
      <c r="C126" s="169" t="s">
        <v>3050</v>
      </c>
      <c r="D126" s="169" t="s">
        <v>415</v>
      </c>
      <c r="E126" s="156" t="s">
        <v>1154</v>
      </c>
      <c r="F126" s="155" t="s">
        <v>1178</v>
      </c>
      <c r="G126" s="155" t="s">
        <v>405</v>
      </c>
      <c r="H126" s="155" t="s">
        <v>3051</v>
      </c>
      <c r="I126" s="155" t="s">
        <v>405</v>
      </c>
      <c r="J126" s="155" t="s">
        <v>3052</v>
      </c>
      <c r="K126" s="155" t="s">
        <v>405</v>
      </c>
      <c r="L126" s="158">
        <v>991.9</v>
      </c>
      <c r="M126" s="155" t="s">
        <v>1185</v>
      </c>
      <c r="N126" s="158">
        <v>912106.85282300005</v>
      </c>
      <c r="O126" s="155" t="s">
        <v>3053</v>
      </c>
    </row>
    <row r="127" spans="1:15" ht="25" x14ac:dyDescent="0.35">
      <c r="A127" s="155" t="s">
        <v>638</v>
      </c>
      <c r="B127" s="169" t="s">
        <v>12</v>
      </c>
      <c r="C127" s="169" t="s">
        <v>639</v>
      </c>
      <c r="D127" s="169" t="s">
        <v>415</v>
      </c>
      <c r="E127" s="156" t="s">
        <v>43</v>
      </c>
      <c r="F127" s="155" t="s">
        <v>3054</v>
      </c>
      <c r="G127" s="155" t="s">
        <v>405</v>
      </c>
      <c r="H127" s="155" t="s">
        <v>1191</v>
      </c>
      <c r="I127" s="155" t="s">
        <v>405</v>
      </c>
      <c r="J127" s="155" t="s">
        <v>3055</v>
      </c>
      <c r="K127" s="155" t="s">
        <v>405</v>
      </c>
      <c r="L127" s="158">
        <v>982.57454999999993</v>
      </c>
      <c r="M127" s="155" t="s">
        <v>1185</v>
      </c>
      <c r="N127" s="158">
        <v>913089.42737299995</v>
      </c>
      <c r="O127" s="155" t="s">
        <v>1606</v>
      </c>
    </row>
    <row r="128" spans="1:15" ht="25" x14ac:dyDescent="0.35">
      <c r="A128" s="155" t="s">
        <v>831</v>
      </c>
      <c r="B128" s="169" t="s">
        <v>12</v>
      </c>
      <c r="C128" s="169" t="s">
        <v>832</v>
      </c>
      <c r="D128" s="169" t="s">
        <v>415</v>
      </c>
      <c r="E128" s="156" t="s">
        <v>43</v>
      </c>
      <c r="F128" s="155" t="s">
        <v>3056</v>
      </c>
      <c r="G128" s="155" t="s">
        <v>405</v>
      </c>
      <c r="H128" s="155" t="s">
        <v>1333</v>
      </c>
      <c r="I128" s="155" t="s">
        <v>405</v>
      </c>
      <c r="J128" s="155" t="s">
        <v>3057</v>
      </c>
      <c r="K128" s="155" t="s">
        <v>405</v>
      </c>
      <c r="L128" s="158">
        <v>981.13684385199997</v>
      </c>
      <c r="M128" s="155" t="s">
        <v>1185</v>
      </c>
      <c r="N128" s="158">
        <v>914070.56421690003</v>
      </c>
      <c r="O128" s="155" t="s">
        <v>3058</v>
      </c>
    </row>
    <row r="129" spans="1:15" ht="25" x14ac:dyDescent="0.35">
      <c r="A129" s="155" t="s">
        <v>1209</v>
      </c>
      <c r="B129" s="169" t="s">
        <v>17</v>
      </c>
      <c r="C129" s="169" t="s">
        <v>1210</v>
      </c>
      <c r="D129" s="169" t="s">
        <v>415</v>
      </c>
      <c r="E129" s="156" t="s">
        <v>409</v>
      </c>
      <c r="F129" s="155" t="s">
        <v>3059</v>
      </c>
      <c r="G129" s="155" t="s">
        <v>405</v>
      </c>
      <c r="H129" s="155" t="s">
        <v>881</v>
      </c>
      <c r="I129" s="155" t="s">
        <v>405</v>
      </c>
      <c r="J129" s="155" t="s">
        <v>3060</v>
      </c>
      <c r="K129" s="155" t="s">
        <v>405</v>
      </c>
      <c r="L129" s="158">
        <v>930.44523000000004</v>
      </c>
      <c r="M129" s="155" t="s">
        <v>1190</v>
      </c>
      <c r="N129" s="158">
        <v>915001.00944689999</v>
      </c>
      <c r="O129" s="155" t="s">
        <v>3061</v>
      </c>
    </row>
    <row r="130" spans="1:15" ht="50" x14ac:dyDescent="0.35">
      <c r="A130" s="155" t="s">
        <v>2123</v>
      </c>
      <c r="B130" s="169" t="s">
        <v>12</v>
      </c>
      <c r="C130" s="169" t="s">
        <v>2124</v>
      </c>
      <c r="D130" s="169" t="s">
        <v>837</v>
      </c>
      <c r="E130" s="156" t="s">
        <v>16</v>
      </c>
      <c r="F130" s="155" t="s">
        <v>3062</v>
      </c>
      <c r="G130" s="155" t="s">
        <v>405</v>
      </c>
      <c r="H130" s="155" t="s">
        <v>1213</v>
      </c>
      <c r="I130" s="155" t="s">
        <v>405</v>
      </c>
      <c r="J130" s="155" t="s">
        <v>3063</v>
      </c>
      <c r="K130" s="155" t="s">
        <v>405</v>
      </c>
      <c r="L130" s="158">
        <v>885.74755919999996</v>
      </c>
      <c r="M130" s="155" t="s">
        <v>1190</v>
      </c>
      <c r="N130" s="158">
        <v>915886.75700610003</v>
      </c>
      <c r="O130" s="155" t="s">
        <v>3064</v>
      </c>
    </row>
    <row r="131" spans="1:15" ht="75" x14ac:dyDescent="0.35">
      <c r="A131" s="155" t="s">
        <v>1152</v>
      </c>
      <c r="B131" s="169" t="s">
        <v>12</v>
      </c>
      <c r="C131" s="169" t="s">
        <v>1153</v>
      </c>
      <c r="D131" s="169" t="s">
        <v>415</v>
      </c>
      <c r="E131" s="156" t="s">
        <v>1154</v>
      </c>
      <c r="F131" s="155" t="s">
        <v>1065</v>
      </c>
      <c r="G131" s="155" t="s">
        <v>405</v>
      </c>
      <c r="H131" s="155" t="s">
        <v>1155</v>
      </c>
      <c r="I131" s="155" t="s">
        <v>405</v>
      </c>
      <c r="J131" s="155" t="s">
        <v>3065</v>
      </c>
      <c r="K131" s="155" t="s">
        <v>405</v>
      </c>
      <c r="L131" s="158">
        <v>877.5</v>
      </c>
      <c r="M131" s="155" t="s">
        <v>1190</v>
      </c>
      <c r="N131" s="158">
        <v>916764.25700610003</v>
      </c>
      <c r="O131" s="155" t="s">
        <v>3066</v>
      </c>
    </row>
    <row r="132" spans="1:15" ht="25" x14ac:dyDescent="0.35">
      <c r="A132" s="155" t="s">
        <v>3067</v>
      </c>
      <c r="B132" s="169" t="s">
        <v>12</v>
      </c>
      <c r="C132" s="169" t="s">
        <v>3068</v>
      </c>
      <c r="D132" s="169" t="s">
        <v>415</v>
      </c>
      <c r="E132" s="156" t="s">
        <v>43</v>
      </c>
      <c r="F132" s="155" t="s">
        <v>3069</v>
      </c>
      <c r="G132" s="155" t="s">
        <v>405</v>
      </c>
      <c r="H132" s="155" t="s">
        <v>3070</v>
      </c>
      <c r="I132" s="155" t="s">
        <v>405</v>
      </c>
      <c r="J132" s="155" t="s">
        <v>3071</v>
      </c>
      <c r="K132" s="155" t="s">
        <v>405</v>
      </c>
      <c r="L132" s="158">
        <v>857.56096259000003</v>
      </c>
      <c r="M132" s="155" t="s">
        <v>1190</v>
      </c>
      <c r="N132" s="158">
        <v>917621.81796869996</v>
      </c>
      <c r="O132" s="155" t="s">
        <v>3072</v>
      </c>
    </row>
    <row r="133" spans="1:15" ht="25" x14ac:dyDescent="0.35">
      <c r="A133" s="155" t="s">
        <v>540</v>
      </c>
      <c r="B133" s="169" t="s">
        <v>12</v>
      </c>
      <c r="C133" s="169" t="s">
        <v>541</v>
      </c>
      <c r="D133" s="169" t="s">
        <v>415</v>
      </c>
      <c r="E133" s="156" t="s">
        <v>421</v>
      </c>
      <c r="F133" s="155" t="s">
        <v>3073</v>
      </c>
      <c r="G133" s="155" t="s">
        <v>405</v>
      </c>
      <c r="H133" s="155" t="s">
        <v>1319</v>
      </c>
      <c r="I133" s="155" t="s">
        <v>405</v>
      </c>
      <c r="J133" s="155" t="s">
        <v>3074</v>
      </c>
      <c r="K133" s="155" t="s">
        <v>405</v>
      </c>
      <c r="L133" s="158">
        <v>842.29949999999997</v>
      </c>
      <c r="M133" s="155" t="s">
        <v>1190</v>
      </c>
      <c r="N133" s="158">
        <v>918464.11746870005</v>
      </c>
      <c r="O133" s="155" t="s">
        <v>3075</v>
      </c>
    </row>
    <row r="134" spans="1:15" x14ac:dyDescent="0.35">
      <c r="A134" s="155" t="s">
        <v>3076</v>
      </c>
      <c r="B134" s="169" t="s">
        <v>17</v>
      </c>
      <c r="C134" s="169" t="s">
        <v>3077</v>
      </c>
      <c r="D134" s="169" t="s">
        <v>415</v>
      </c>
      <c r="E134" s="156" t="s">
        <v>416</v>
      </c>
      <c r="F134" s="155" t="s">
        <v>3078</v>
      </c>
      <c r="G134" s="155" t="s">
        <v>405</v>
      </c>
      <c r="H134" s="155" t="s">
        <v>3079</v>
      </c>
      <c r="I134" s="155" t="s">
        <v>405</v>
      </c>
      <c r="J134" s="155" t="s">
        <v>3080</v>
      </c>
      <c r="K134" s="155" t="s">
        <v>405</v>
      </c>
      <c r="L134" s="158">
        <v>815.54</v>
      </c>
      <c r="M134" s="155" t="s">
        <v>1192</v>
      </c>
      <c r="N134" s="158">
        <v>919279.65746869997</v>
      </c>
      <c r="O134" s="155" t="s">
        <v>3081</v>
      </c>
    </row>
    <row r="135" spans="1:15" ht="37.5" x14ac:dyDescent="0.35">
      <c r="A135" s="155" t="s">
        <v>1229</v>
      </c>
      <c r="B135" s="169" t="s">
        <v>12</v>
      </c>
      <c r="C135" s="169" t="s">
        <v>1230</v>
      </c>
      <c r="D135" s="169" t="s">
        <v>837</v>
      </c>
      <c r="E135" s="156" t="s">
        <v>16</v>
      </c>
      <c r="F135" s="155" t="s">
        <v>3082</v>
      </c>
      <c r="G135" s="155" t="s">
        <v>405</v>
      </c>
      <c r="H135" s="155" t="s">
        <v>1231</v>
      </c>
      <c r="I135" s="155" t="s">
        <v>405</v>
      </c>
      <c r="J135" s="155" t="s">
        <v>3083</v>
      </c>
      <c r="K135" s="155" t="s">
        <v>405</v>
      </c>
      <c r="L135" s="158">
        <v>771.85925146500006</v>
      </c>
      <c r="M135" s="155" t="s">
        <v>1192</v>
      </c>
      <c r="N135" s="158">
        <v>920051.51672019996</v>
      </c>
      <c r="O135" s="155" t="s">
        <v>1609</v>
      </c>
    </row>
    <row r="136" spans="1:15" ht="25" x14ac:dyDescent="0.35">
      <c r="A136" s="155" t="s">
        <v>640</v>
      </c>
      <c r="B136" s="169" t="s">
        <v>12</v>
      </c>
      <c r="C136" s="169" t="s">
        <v>641</v>
      </c>
      <c r="D136" s="169" t="s">
        <v>415</v>
      </c>
      <c r="E136" s="156" t="s">
        <v>43</v>
      </c>
      <c r="F136" s="155" t="s">
        <v>3084</v>
      </c>
      <c r="G136" s="155" t="s">
        <v>405</v>
      </c>
      <c r="H136" s="155" t="s">
        <v>1156</v>
      </c>
      <c r="I136" s="155" t="s">
        <v>405</v>
      </c>
      <c r="J136" s="155" t="s">
        <v>3085</v>
      </c>
      <c r="K136" s="155" t="s">
        <v>405</v>
      </c>
      <c r="L136" s="158">
        <v>749.36400000000003</v>
      </c>
      <c r="M136" s="155" t="s">
        <v>1192</v>
      </c>
      <c r="N136" s="158">
        <v>920800.88072020002</v>
      </c>
      <c r="O136" s="155" t="s">
        <v>3086</v>
      </c>
    </row>
    <row r="137" spans="1:15" ht="37.5" x14ac:dyDescent="0.35">
      <c r="A137" s="155" t="s">
        <v>532</v>
      </c>
      <c r="B137" s="169" t="s">
        <v>12</v>
      </c>
      <c r="C137" s="169" t="s">
        <v>533</v>
      </c>
      <c r="D137" s="169" t="s">
        <v>415</v>
      </c>
      <c r="E137" s="156" t="s">
        <v>43</v>
      </c>
      <c r="F137" s="155" t="s">
        <v>3087</v>
      </c>
      <c r="G137" s="155" t="s">
        <v>405</v>
      </c>
      <c r="H137" s="155" t="s">
        <v>1248</v>
      </c>
      <c r="I137" s="155" t="s">
        <v>405</v>
      </c>
      <c r="J137" s="155" t="s">
        <v>3088</v>
      </c>
      <c r="K137" s="155" t="s">
        <v>405</v>
      </c>
      <c r="L137" s="158">
        <v>747.26686959999995</v>
      </c>
      <c r="M137" s="155" t="s">
        <v>1192</v>
      </c>
      <c r="N137" s="158">
        <v>921548.14758979995</v>
      </c>
      <c r="O137" s="155" t="s">
        <v>3089</v>
      </c>
    </row>
    <row r="138" spans="1:15" x14ac:dyDescent="0.35">
      <c r="A138" s="155" t="s">
        <v>2099</v>
      </c>
      <c r="B138" s="169" t="s">
        <v>17</v>
      </c>
      <c r="C138" s="169" t="s">
        <v>2100</v>
      </c>
      <c r="D138" s="169" t="s">
        <v>415</v>
      </c>
      <c r="E138" s="156" t="s">
        <v>277</v>
      </c>
      <c r="F138" s="155" t="s">
        <v>3090</v>
      </c>
      <c r="G138" s="155" t="s">
        <v>405</v>
      </c>
      <c r="H138" s="155" t="s">
        <v>3091</v>
      </c>
      <c r="I138" s="155" t="s">
        <v>405</v>
      </c>
      <c r="J138" s="155" t="s">
        <v>3092</v>
      </c>
      <c r="K138" s="155" t="s">
        <v>405</v>
      </c>
      <c r="L138" s="158">
        <v>728.12783999999999</v>
      </c>
      <c r="M138" s="155" t="s">
        <v>1206</v>
      </c>
      <c r="N138" s="158">
        <v>922276.27542980004</v>
      </c>
      <c r="O138" s="155" t="s">
        <v>3093</v>
      </c>
    </row>
    <row r="139" spans="1:15" x14ac:dyDescent="0.35">
      <c r="A139" s="155" t="s">
        <v>694</v>
      </c>
      <c r="B139" s="169" t="s">
        <v>17</v>
      </c>
      <c r="C139" s="169" t="s">
        <v>695</v>
      </c>
      <c r="D139" s="169" t="s">
        <v>415</v>
      </c>
      <c r="E139" s="156" t="s">
        <v>16</v>
      </c>
      <c r="F139" s="155" t="s">
        <v>3094</v>
      </c>
      <c r="G139" s="155" t="s">
        <v>405</v>
      </c>
      <c r="H139" s="155" t="s">
        <v>1616</v>
      </c>
      <c r="I139" s="155" t="s">
        <v>405</v>
      </c>
      <c r="J139" s="155" t="s">
        <v>3095</v>
      </c>
      <c r="K139" s="155" t="s">
        <v>405</v>
      </c>
      <c r="L139" s="158">
        <v>713.31</v>
      </c>
      <c r="M139" s="155" t="s">
        <v>1206</v>
      </c>
      <c r="N139" s="158">
        <v>922989.58542979998</v>
      </c>
      <c r="O139" s="155" t="s">
        <v>3096</v>
      </c>
    </row>
    <row r="140" spans="1:15" ht="37.5" x14ac:dyDescent="0.35">
      <c r="A140" s="155" t="s">
        <v>1222</v>
      </c>
      <c r="B140" s="169" t="s">
        <v>12</v>
      </c>
      <c r="C140" s="169" t="s">
        <v>1223</v>
      </c>
      <c r="D140" s="169" t="s">
        <v>837</v>
      </c>
      <c r="E140" s="156" t="s">
        <v>409</v>
      </c>
      <c r="F140" s="155" t="s">
        <v>2951</v>
      </c>
      <c r="G140" s="155" t="s">
        <v>405</v>
      </c>
      <c r="H140" s="155" t="s">
        <v>1224</v>
      </c>
      <c r="I140" s="155" t="s">
        <v>405</v>
      </c>
      <c r="J140" s="155" t="s">
        <v>3097</v>
      </c>
      <c r="K140" s="155" t="s">
        <v>405</v>
      </c>
      <c r="L140" s="158">
        <v>709.70600443800004</v>
      </c>
      <c r="M140" s="155" t="s">
        <v>1206</v>
      </c>
      <c r="N140" s="158">
        <v>923699.29143420001</v>
      </c>
      <c r="O140" s="155" t="s">
        <v>3098</v>
      </c>
    </row>
    <row r="141" spans="1:15" x14ac:dyDescent="0.35">
      <c r="A141" s="155" t="s">
        <v>718</v>
      </c>
      <c r="B141" s="169" t="s">
        <v>17</v>
      </c>
      <c r="C141" s="169" t="s">
        <v>719</v>
      </c>
      <c r="D141" s="169" t="s">
        <v>415</v>
      </c>
      <c r="E141" s="156" t="s">
        <v>16</v>
      </c>
      <c r="F141" s="155" t="s">
        <v>1178</v>
      </c>
      <c r="G141" s="155" t="s">
        <v>405</v>
      </c>
      <c r="H141" s="155" t="s">
        <v>1602</v>
      </c>
      <c r="I141" s="155" t="s">
        <v>405</v>
      </c>
      <c r="J141" s="155" t="s">
        <v>1603</v>
      </c>
      <c r="K141" s="155" t="s">
        <v>405</v>
      </c>
      <c r="L141" s="158">
        <v>691.81</v>
      </c>
      <c r="M141" s="155" t="s">
        <v>1206</v>
      </c>
      <c r="N141" s="158">
        <v>924391.10143419995</v>
      </c>
      <c r="O141" s="155" t="s">
        <v>3099</v>
      </c>
    </row>
    <row r="142" spans="1:15" ht="37.5" x14ac:dyDescent="0.35">
      <c r="A142" s="155" t="s">
        <v>2173</v>
      </c>
      <c r="B142" s="169" t="s">
        <v>12</v>
      </c>
      <c r="C142" s="169" t="s">
        <v>2174</v>
      </c>
      <c r="D142" s="169" t="s">
        <v>415</v>
      </c>
      <c r="E142" s="156" t="s">
        <v>16</v>
      </c>
      <c r="F142" s="155" t="s">
        <v>3100</v>
      </c>
      <c r="G142" s="155" t="s">
        <v>405</v>
      </c>
      <c r="H142" s="155" t="s">
        <v>3101</v>
      </c>
      <c r="I142" s="155" t="s">
        <v>405</v>
      </c>
      <c r="J142" s="155" t="s">
        <v>3102</v>
      </c>
      <c r="K142" s="155" t="s">
        <v>405</v>
      </c>
      <c r="L142" s="158">
        <v>675.21</v>
      </c>
      <c r="M142" s="155" t="s">
        <v>1206</v>
      </c>
      <c r="N142" s="158">
        <v>925066.31143420003</v>
      </c>
      <c r="O142" s="155" t="s">
        <v>3103</v>
      </c>
    </row>
    <row r="143" spans="1:15" x14ac:dyDescent="0.35">
      <c r="A143" s="155" t="s">
        <v>696</v>
      </c>
      <c r="B143" s="169" t="s">
        <v>17</v>
      </c>
      <c r="C143" s="169" t="s">
        <v>697</v>
      </c>
      <c r="D143" s="169" t="s">
        <v>415</v>
      </c>
      <c r="E143" s="156" t="s">
        <v>43</v>
      </c>
      <c r="F143" s="155" t="s">
        <v>3104</v>
      </c>
      <c r="G143" s="155" t="s">
        <v>405</v>
      </c>
      <c r="H143" s="155" t="s">
        <v>1619</v>
      </c>
      <c r="I143" s="155" t="s">
        <v>405</v>
      </c>
      <c r="J143" s="155" t="s">
        <v>3105</v>
      </c>
      <c r="K143" s="155" t="s">
        <v>405</v>
      </c>
      <c r="L143" s="158">
        <v>653.83799999999997</v>
      </c>
      <c r="M143" s="155" t="s">
        <v>1206</v>
      </c>
      <c r="N143" s="158">
        <v>925720.14943420002</v>
      </c>
      <c r="O143" s="155" t="s">
        <v>3106</v>
      </c>
    </row>
    <row r="144" spans="1:15" x14ac:dyDescent="0.35">
      <c r="A144" s="155" t="s">
        <v>622</v>
      </c>
      <c r="B144" s="169" t="s">
        <v>17</v>
      </c>
      <c r="C144" s="169" t="s">
        <v>109</v>
      </c>
      <c r="D144" s="169" t="s">
        <v>415</v>
      </c>
      <c r="E144" s="156" t="s">
        <v>16</v>
      </c>
      <c r="F144" s="155" t="s">
        <v>1039</v>
      </c>
      <c r="G144" s="155" t="s">
        <v>405</v>
      </c>
      <c r="H144" s="155" t="s">
        <v>1604</v>
      </c>
      <c r="I144" s="155" t="s">
        <v>405</v>
      </c>
      <c r="J144" s="155" t="s">
        <v>1605</v>
      </c>
      <c r="K144" s="155" t="s">
        <v>405</v>
      </c>
      <c r="L144" s="158">
        <v>651.91999999999996</v>
      </c>
      <c r="M144" s="155" t="s">
        <v>1206</v>
      </c>
      <c r="N144" s="158">
        <v>926372.06943419995</v>
      </c>
      <c r="O144" s="155" t="s">
        <v>3107</v>
      </c>
    </row>
    <row r="145" spans="1:15" ht="25" x14ac:dyDescent="0.35">
      <c r="A145" s="155" t="s">
        <v>3108</v>
      </c>
      <c r="B145" s="169" t="s">
        <v>12</v>
      </c>
      <c r="C145" s="169" t="s">
        <v>3109</v>
      </c>
      <c r="D145" s="169" t="s">
        <v>491</v>
      </c>
      <c r="E145" s="156" t="s">
        <v>409</v>
      </c>
      <c r="F145" s="155" t="s">
        <v>3110</v>
      </c>
      <c r="G145" s="155" t="s">
        <v>405</v>
      </c>
      <c r="H145" s="155" t="s">
        <v>3111</v>
      </c>
      <c r="I145" s="155" t="s">
        <v>405</v>
      </c>
      <c r="J145" s="155" t="s">
        <v>3112</v>
      </c>
      <c r="K145" s="155" t="s">
        <v>405</v>
      </c>
      <c r="L145" s="158">
        <v>643.52810427700001</v>
      </c>
      <c r="M145" s="155" t="s">
        <v>1206</v>
      </c>
      <c r="N145" s="158">
        <v>927015.59753849998</v>
      </c>
      <c r="O145" s="155" t="s">
        <v>3113</v>
      </c>
    </row>
    <row r="146" spans="1:15" ht="25" x14ac:dyDescent="0.35">
      <c r="A146" s="155" t="s">
        <v>618</v>
      </c>
      <c r="B146" s="169" t="s">
        <v>12</v>
      </c>
      <c r="C146" s="169" t="s">
        <v>619</v>
      </c>
      <c r="D146" s="169" t="s">
        <v>415</v>
      </c>
      <c r="E146" s="156" t="s">
        <v>16</v>
      </c>
      <c r="F146" s="155" t="s">
        <v>1065</v>
      </c>
      <c r="G146" s="155" t="s">
        <v>405</v>
      </c>
      <c r="H146" s="155" t="s">
        <v>1158</v>
      </c>
      <c r="I146" s="155" t="s">
        <v>405</v>
      </c>
      <c r="J146" s="155" t="s">
        <v>3114</v>
      </c>
      <c r="K146" s="155" t="s">
        <v>405</v>
      </c>
      <c r="L146" s="158">
        <v>635.70000000000005</v>
      </c>
      <c r="M146" s="155" t="s">
        <v>1225</v>
      </c>
      <c r="N146" s="158">
        <v>927651.29753850005</v>
      </c>
      <c r="O146" s="155" t="s">
        <v>3115</v>
      </c>
    </row>
    <row r="147" spans="1:15" x14ac:dyDescent="0.35">
      <c r="A147" s="155" t="s">
        <v>417</v>
      </c>
      <c r="B147" s="169" t="s">
        <v>17</v>
      </c>
      <c r="C147" s="169" t="s">
        <v>418</v>
      </c>
      <c r="D147" s="169" t="s">
        <v>415</v>
      </c>
      <c r="E147" s="156" t="s">
        <v>31</v>
      </c>
      <c r="F147" s="155" t="s">
        <v>1187</v>
      </c>
      <c r="G147" s="155" t="s">
        <v>405</v>
      </c>
      <c r="H147" s="155" t="s">
        <v>1588</v>
      </c>
      <c r="I147" s="155" t="s">
        <v>405</v>
      </c>
      <c r="J147" s="155" t="s">
        <v>1607</v>
      </c>
      <c r="K147" s="155" t="s">
        <v>405</v>
      </c>
      <c r="L147" s="158">
        <v>618.29999999999995</v>
      </c>
      <c r="M147" s="155" t="s">
        <v>1225</v>
      </c>
      <c r="N147" s="158">
        <v>928269.59753849998</v>
      </c>
      <c r="O147" s="155" t="s">
        <v>3116</v>
      </c>
    </row>
    <row r="148" spans="1:15" ht="62.5" x14ac:dyDescent="0.35">
      <c r="A148" s="155" t="s">
        <v>3117</v>
      </c>
      <c r="B148" s="169" t="s">
        <v>12</v>
      </c>
      <c r="C148" s="169" t="s">
        <v>3118</v>
      </c>
      <c r="D148" s="169" t="s">
        <v>415</v>
      </c>
      <c r="E148" s="156" t="s">
        <v>16</v>
      </c>
      <c r="F148" s="155" t="s">
        <v>1039</v>
      </c>
      <c r="G148" s="155" t="s">
        <v>405</v>
      </c>
      <c r="H148" s="155" t="s">
        <v>3119</v>
      </c>
      <c r="I148" s="155" t="s">
        <v>405</v>
      </c>
      <c r="J148" s="155" t="s">
        <v>3120</v>
      </c>
      <c r="K148" s="155" t="s">
        <v>405</v>
      </c>
      <c r="L148" s="158">
        <v>610</v>
      </c>
      <c r="M148" s="155" t="s">
        <v>1225</v>
      </c>
      <c r="N148" s="158">
        <v>928879.59753849998</v>
      </c>
      <c r="O148" s="155" t="s">
        <v>3121</v>
      </c>
    </row>
    <row r="149" spans="1:15" ht="25" x14ac:dyDescent="0.35">
      <c r="A149" s="155" t="s">
        <v>743</v>
      </c>
      <c r="B149" s="169" t="s">
        <v>17</v>
      </c>
      <c r="C149" s="169" t="s">
        <v>144</v>
      </c>
      <c r="D149" s="169" t="s">
        <v>415</v>
      </c>
      <c r="E149" s="156" t="s">
        <v>31</v>
      </c>
      <c r="F149" s="155" t="s">
        <v>3122</v>
      </c>
      <c r="G149" s="155" t="s">
        <v>405</v>
      </c>
      <c r="H149" s="155" t="s">
        <v>1596</v>
      </c>
      <c r="I149" s="155" t="s">
        <v>405</v>
      </c>
      <c r="J149" s="155" t="s">
        <v>3123</v>
      </c>
      <c r="K149" s="155" t="s">
        <v>405</v>
      </c>
      <c r="L149" s="158">
        <v>609.27120000000002</v>
      </c>
      <c r="M149" s="155" t="s">
        <v>1225</v>
      </c>
      <c r="N149" s="158">
        <v>929488.86873850005</v>
      </c>
      <c r="O149" s="155" t="s">
        <v>3124</v>
      </c>
    </row>
    <row r="150" spans="1:15" ht="25" x14ac:dyDescent="0.35">
      <c r="A150" s="155" t="s">
        <v>758</v>
      </c>
      <c r="B150" s="169" t="s">
        <v>12</v>
      </c>
      <c r="C150" s="169" t="s">
        <v>759</v>
      </c>
      <c r="D150" s="169" t="s">
        <v>415</v>
      </c>
      <c r="E150" s="156" t="s">
        <v>16</v>
      </c>
      <c r="F150" s="155" t="s">
        <v>1039</v>
      </c>
      <c r="G150" s="155" t="s">
        <v>405</v>
      </c>
      <c r="H150" s="155" t="s">
        <v>1196</v>
      </c>
      <c r="I150" s="155" t="s">
        <v>405</v>
      </c>
      <c r="J150" s="155" t="s">
        <v>1197</v>
      </c>
      <c r="K150" s="155" t="s">
        <v>405</v>
      </c>
      <c r="L150" s="158">
        <v>595.98</v>
      </c>
      <c r="M150" s="155" t="s">
        <v>1225</v>
      </c>
      <c r="N150" s="158">
        <v>930084.84873850003</v>
      </c>
      <c r="O150" s="155" t="s">
        <v>3125</v>
      </c>
    </row>
    <row r="151" spans="1:15" ht="25" x14ac:dyDescent="0.35">
      <c r="A151" s="155" t="s">
        <v>1130</v>
      </c>
      <c r="B151" s="169" t="s">
        <v>12</v>
      </c>
      <c r="C151" s="169" t="s">
        <v>1131</v>
      </c>
      <c r="D151" s="169" t="s">
        <v>491</v>
      </c>
      <c r="E151" s="156" t="s">
        <v>409</v>
      </c>
      <c r="F151" s="155" t="s">
        <v>3126</v>
      </c>
      <c r="G151" s="155" t="s">
        <v>405</v>
      </c>
      <c r="H151" s="155" t="s">
        <v>1132</v>
      </c>
      <c r="I151" s="155" t="s">
        <v>405</v>
      </c>
      <c r="J151" s="155" t="s">
        <v>3127</v>
      </c>
      <c r="K151" s="155" t="s">
        <v>405</v>
      </c>
      <c r="L151" s="158">
        <v>580.89318144000003</v>
      </c>
      <c r="M151" s="155" t="s">
        <v>1225</v>
      </c>
      <c r="N151" s="158">
        <v>930665.74191990006</v>
      </c>
      <c r="O151" s="155" t="s">
        <v>1613</v>
      </c>
    </row>
    <row r="152" spans="1:15" ht="37.5" x14ac:dyDescent="0.35">
      <c r="A152" s="155" t="s">
        <v>1182</v>
      </c>
      <c r="B152" s="169" t="s">
        <v>12</v>
      </c>
      <c r="C152" s="169" t="s">
        <v>1183</v>
      </c>
      <c r="D152" s="169" t="s">
        <v>837</v>
      </c>
      <c r="E152" s="156" t="s">
        <v>409</v>
      </c>
      <c r="F152" s="155" t="s">
        <v>3128</v>
      </c>
      <c r="G152" s="155" t="s">
        <v>405</v>
      </c>
      <c r="H152" s="155" t="s">
        <v>1184</v>
      </c>
      <c r="I152" s="155" t="s">
        <v>405</v>
      </c>
      <c r="J152" s="155" t="s">
        <v>3129</v>
      </c>
      <c r="K152" s="155" t="s">
        <v>405</v>
      </c>
      <c r="L152" s="158">
        <v>575.89061070000002</v>
      </c>
      <c r="M152" s="155" t="s">
        <v>1225</v>
      </c>
      <c r="N152" s="158">
        <v>931241.63253059995</v>
      </c>
      <c r="O152" s="155" t="s">
        <v>3130</v>
      </c>
    </row>
    <row r="153" spans="1:15" x14ac:dyDescent="0.35">
      <c r="A153" s="155" t="s">
        <v>2055</v>
      </c>
      <c r="B153" s="169" t="s">
        <v>17</v>
      </c>
      <c r="C153" s="169" t="s">
        <v>2056</v>
      </c>
      <c r="D153" s="169" t="s">
        <v>415</v>
      </c>
      <c r="E153" s="156" t="s">
        <v>31</v>
      </c>
      <c r="F153" s="155" t="s">
        <v>3131</v>
      </c>
      <c r="G153" s="155" t="s">
        <v>405</v>
      </c>
      <c r="H153" s="155" t="s">
        <v>3132</v>
      </c>
      <c r="I153" s="155" t="s">
        <v>405</v>
      </c>
      <c r="J153" s="155" t="s">
        <v>3133</v>
      </c>
      <c r="K153" s="155" t="s">
        <v>405</v>
      </c>
      <c r="L153" s="158">
        <v>572.68619999999999</v>
      </c>
      <c r="M153" s="155" t="s">
        <v>1225</v>
      </c>
      <c r="N153" s="158">
        <v>931814.31873059995</v>
      </c>
      <c r="O153" s="155" t="s">
        <v>3134</v>
      </c>
    </row>
    <row r="154" spans="1:15" ht="37.5" x14ac:dyDescent="0.35">
      <c r="A154" s="155" t="s">
        <v>2067</v>
      </c>
      <c r="B154" s="169" t="s">
        <v>12</v>
      </c>
      <c r="C154" s="169" t="s">
        <v>2068</v>
      </c>
      <c r="D154" s="169" t="s">
        <v>415</v>
      </c>
      <c r="E154" s="156" t="s">
        <v>43</v>
      </c>
      <c r="F154" s="155" t="s">
        <v>3135</v>
      </c>
      <c r="G154" s="155" t="s">
        <v>405</v>
      </c>
      <c r="H154" s="155" t="s">
        <v>3136</v>
      </c>
      <c r="I154" s="155" t="s">
        <v>405</v>
      </c>
      <c r="J154" s="155" t="s">
        <v>3137</v>
      </c>
      <c r="K154" s="155" t="s">
        <v>405</v>
      </c>
      <c r="L154" s="158">
        <v>567.49862399999995</v>
      </c>
      <c r="M154" s="155" t="s">
        <v>1225</v>
      </c>
      <c r="N154" s="158">
        <v>932381.81735459995</v>
      </c>
      <c r="O154" s="155" t="s">
        <v>3138</v>
      </c>
    </row>
    <row r="155" spans="1:15" ht="37.5" x14ac:dyDescent="0.35">
      <c r="A155" s="155" t="s">
        <v>1253</v>
      </c>
      <c r="B155" s="169" t="s">
        <v>17</v>
      </c>
      <c r="C155" s="169" t="s">
        <v>1223</v>
      </c>
      <c r="D155" s="169" t="s">
        <v>415</v>
      </c>
      <c r="E155" s="156" t="s">
        <v>409</v>
      </c>
      <c r="F155" s="155" t="s">
        <v>2978</v>
      </c>
      <c r="G155" s="155" t="s">
        <v>405</v>
      </c>
      <c r="H155" s="155" t="s">
        <v>1224</v>
      </c>
      <c r="I155" s="155" t="s">
        <v>405</v>
      </c>
      <c r="J155" s="155" t="s">
        <v>3139</v>
      </c>
      <c r="K155" s="155" t="s">
        <v>405</v>
      </c>
      <c r="L155" s="158">
        <v>566.48564904</v>
      </c>
      <c r="M155" s="155" t="s">
        <v>1225</v>
      </c>
      <c r="N155" s="158">
        <v>932948.30300359998</v>
      </c>
      <c r="O155" s="155" t="s">
        <v>3140</v>
      </c>
    </row>
    <row r="156" spans="1:15" ht="25" x14ac:dyDescent="0.35">
      <c r="A156" s="155" t="s">
        <v>1214</v>
      </c>
      <c r="B156" s="169" t="s">
        <v>17</v>
      </c>
      <c r="C156" s="169" t="s">
        <v>1215</v>
      </c>
      <c r="D156" s="169" t="s">
        <v>415</v>
      </c>
      <c r="E156" s="156" t="s">
        <v>409</v>
      </c>
      <c r="F156" s="155" t="s">
        <v>2666</v>
      </c>
      <c r="G156" s="155" t="s">
        <v>405</v>
      </c>
      <c r="H156" s="155" t="s">
        <v>947</v>
      </c>
      <c r="I156" s="155" t="s">
        <v>405</v>
      </c>
      <c r="J156" s="155" t="s">
        <v>3141</v>
      </c>
      <c r="K156" s="155" t="s">
        <v>405</v>
      </c>
      <c r="L156" s="158">
        <v>517.44627605999995</v>
      </c>
      <c r="M156" s="155" t="s">
        <v>1237</v>
      </c>
      <c r="N156" s="158">
        <v>933465.74927969999</v>
      </c>
      <c r="O156" s="155" t="s">
        <v>3142</v>
      </c>
    </row>
    <row r="157" spans="1:15" x14ac:dyDescent="0.35">
      <c r="A157" s="155" t="s">
        <v>716</v>
      </c>
      <c r="B157" s="169" t="s">
        <v>17</v>
      </c>
      <c r="C157" s="169" t="s">
        <v>717</v>
      </c>
      <c r="D157" s="169" t="s">
        <v>415</v>
      </c>
      <c r="E157" s="156" t="s">
        <v>16</v>
      </c>
      <c r="F157" s="155" t="s">
        <v>1178</v>
      </c>
      <c r="G157" s="155" t="s">
        <v>405</v>
      </c>
      <c r="H157" s="155" t="s">
        <v>1625</v>
      </c>
      <c r="I157" s="155" t="s">
        <v>405</v>
      </c>
      <c r="J157" s="155" t="s">
        <v>3143</v>
      </c>
      <c r="K157" s="155" t="s">
        <v>405</v>
      </c>
      <c r="L157" s="158">
        <v>493.22</v>
      </c>
      <c r="M157" s="155" t="s">
        <v>1237</v>
      </c>
      <c r="N157" s="158">
        <v>933958.96927969996</v>
      </c>
      <c r="O157" s="155" t="s">
        <v>3144</v>
      </c>
    </row>
    <row r="158" spans="1:15" ht="25" x14ac:dyDescent="0.35">
      <c r="A158" s="146" t="s">
        <v>1238</v>
      </c>
      <c r="B158" s="171" t="s">
        <v>12</v>
      </c>
      <c r="C158" s="171" t="s">
        <v>1239</v>
      </c>
      <c r="D158" s="171" t="s">
        <v>1240</v>
      </c>
      <c r="E158" s="147" t="s">
        <v>409</v>
      </c>
      <c r="F158" s="146" t="s">
        <v>2674</v>
      </c>
      <c r="G158" s="146" t="s">
        <v>405</v>
      </c>
      <c r="H158" s="146" t="s">
        <v>947</v>
      </c>
      <c r="I158" s="146" t="s">
        <v>405</v>
      </c>
      <c r="J158" s="146" t="s">
        <v>3145</v>
      </c>
      <c r="K158" s="146" t="s">
        <v>405</v>
      </c>
      <c r="L158" s="148">
        <v>466.48165282600002</v>
      </c>
      <c r="M158" s="146" t="s">
        <v>1237</v>
      </c>
      <c r="N158" s="148">
        <v>934425.45093249995</v>
      </c>
      <c r="O158" s="146" t="s">
        <v>3146</v>
      </c>
    </row>
    <row r="159" spans="1:15" ht="25" x14ac:dyDescent="0.35">
      <c r="A159" s="146" t="s">
        <v>1211</v>
      </c>
      <c r="B159" s="171" t="s">
        <v>12</v>
      </c>
      <c r="C159" s="171" t="s">
        <v>1212</v>
      </c>
      <c r="D159" s="171" t="s">
        <v>415</v>
      </c>
      <c r="E159" s="147" t="s">
        <v>16</v>
      </c>
      <c r="F159" s="146" t="s">
        <v>1172</v>
      </c>
      <c r="G159" s="146" t="s">
        <v>405</v>
      </c>
      <c r="H159" s="146" t="s">
        <v>1213</v>
      </c>
      <c r="I159" s="146" t="s">
        <v>405</v>
      </c>
      <c r="J159" s="146" t="s">
        <v>3145</v>
      </c>
      <c r="K159" s="146" t="s">
        <v>405</v>
      </c>
      <c r="L159" s="148">
        <v>466.48</v>
      </c>
      <c r="M159" s="146" t="s">
        <v>1237</v>
      </c>
      <c r="N159" s="148">
        <v>934891.93093250005</v>
      </c>
      <c r="O159" s="146" t="s">
        <v>3147</v>
      </c>
    </row>
    <row r="160" spans="1:15" ht="25" x14ac:dyDescent="0.35">
      <c r="A160" s="146" t="s">
        <v>3148</v>
      </c>
      <c r="B160" s="171" t="s">
        <v>12</v>
      </c>
      <c r="C160" s="171" t="s">
        <v>3149</v>
      </c>
      <c r="D160" s="171" t="s">
        <v>415</v>
      </c>
      <c r="E160" s="147" t="s">
        <v>43</v>
      </c>
      <c r="F160" s="146" t="s">
        <v>1241</v>
      </c>
      <c r="G160" s="146" t="s">
        <v>405</v>
      </c>
      <c r="H160" s="146" t="s">
        <v>3150</v>
      </c>
      <c r="I160" s="146" t="s">
        <v>405</v>
      </c>
      <c r="J160" s="146" t="s">
        <v>3151</v>
      </c>
      <c r="K160" s="146" t="s">
        <v>405</v>
      </c>
      <c r="L160" s="148">
        <v>461.43</v>
      </c>
      <c r="M160" s="146" t="s">
        <v>1237</v>
      </c>
      <c r="N160" s="148">
        <v>935353.36093249999</v>
      </c>
      <c r="O160" s="146" t="s">
        <v>3152</v>
      </c>
    </row>
    <row r="161" spans="1:15" ht="37.5" x14ac:dyDescent="0.35">
      <c r="A161" s="146" t="s">
        <v>2113</v>
      </c>
      <c r="B161" s="171" t="s">
        <v>12</v>
      </c>
      <c r="C161" s="171" t="s">
        <v>2114</v>
      </c>
      <c r="D161" s="171" t="s">
        <v>415</v>
      </c>
      <c r="E161" s="147" t="s">
        <v>43</v>
      </c>
      <c r="F161" s="146" t="s">
        <v>1094</v>
      </c>
      <c r="G161" s="146" t="s">
        <v>405</v>
      </c>
      <c r="H161" s="146" t="s">
        <v>3153</v>
      </c>
      <c r="I161" s="146" t="s">
        <v>405</v>
      </c>
      <c r="J161" s="146" t="s">
        <v>3154</v>
      </c>
      <c r="K161" s="146" t="s">
        <v>405</v>
      </c>
      <c r="L161" s="148">
        <v>460.95</v>
      </c>
      <c r="M161" s="146" t="s">
        <v>1237</v>
      </c>
      <c r="N161" s="148">
        <v>935814.31093250006</v>
      </c>
      <c r="O161" s="146" t="s">
        <v>3155</v>
      </c>
    </row>
    <row r="162" spans="1:15" ht="37.5" x14ac:dyDescent="0.35">
      <c r="A162" s="146" t="s">
        <v>528</v>
      </c>
      <c r="B162" s="171" t="s">
        <v>12</v>
      </c>
      <c r="C162" s="171" t="s">
        <v>529</v>
      </c>
      <c r="D162" s="171" t="s">
        <v>415</v>
      </c>
      <c r="E162" s="147" t="s">
        <v>16</v>
      </c>
      <c r="F162" s="146" t="s">
        <v>1065</v>
      </c>
      <c r="G162" s="146" t="s">
        <v>405</v>
      </c>
      <c r="H162" s="146" t="s">
        <v>1262</v>
      </c>
      <c r="I162" s="146" t="s">
        <v>405</v>
      </c>
      <c r="J162" s="146" t="s">
        <v>3156</v>
      </c>
      <c r="K162" s="146" t="s">
        <v>405</v>
      </c>
      <c r="L162" s="148">
        <v>455.3</v>
      </c>
      <c r="M162" s="146" t="s">
        <v>1237</v>
      </c>
      <c r="N162" s="148">
        <v>936269.61093249999</v>
      </c>
      <c r="O162" s="146" t="s">
        <v>3157</v>
      </c>
    </row>
    <row r="163" spans="1:15" ht="37.5" x14ac:dyDescent="0.35">
      <c r="A163" s="146" t="s">
        <v>2228</v>
      </c>
      <c r="B163" s="171" t="s">
        <v>12</v>
      </c>
      <c r="C163" s="171" t="s">
        <v>2229</v>
      </c>
      <c r="D163" s="171" t="s">
        <v>415</v>
      </c>
      <c r="E163" s="147" t="s">
        <v>16</v>
      </c>
      <c r="F163" s="146" t="s">
        <v>1266</v>
      </c>
      <c r="G163" s="146" t="s">
        <v>405</v>
      </c>
      <c r="H163" s="146" t="s">
        <v>3158</v>
      </c>
      <c r="I163" s="146" t="s">
        <v>405</v>
      </c>
      <c r="J163" s="146" t="s">
        <v>3159</v>
      </c>
      <c r="K163" s="146" t="s">
        <v>405</v>
      </c>
      <c r="L163" s="148">
        <v>454.9</v>
      </c>
      <c r="M163" s="146" t="s">
        <v>1237</v>
      </c>
      <c r="N163" s="148">
        <v>936724.51093250001</v>
      </c>
      <c r="O163" s="146" t="s">
        <v>3160</v>
      </c>
    </row>
    <row r="164" spans="1:15" ht="25" x14ac:dyDescent="0.35">
      <c r="A164" s="146" t="s">
        <v>1216</v>
      </c>
      <c r="B164" s="171" t="s">
        <v>12</v>
      </c>
      <c r="C164" s="171" t="s">
        <v>1217</v>
      </c>
      <c r="D164" s="171" t="s">
        <v>415</v>
      </c>
      <c r="E164" s="147" t="s">
        <v>16</v>
      </c>
      <c r="F164" s="146" t="s">
        <v>3161</v>
      </c>
      <c r="G164" s="146" t="s">
        <v>405</v>
      </c>
      <c r="H164" s="146" t="s">
        <v>1218</v>
      </c>
      <c r="I164" s="146" t="s">
        <v>405</v>
      </c>
      <c r="J164" s="146" t="s">
        <v>3162</v>
      </c>
      <c r="K164" s="146" t="s">
        <v>405</v>
      </c>
      <c r="L164" s="148">
        <v>454.72</v>
      </c>
      <c r="M164" s="146" t="s">
        <v>1237</v>
      </c>
      <c r="N164" s="148">
        <v>937179.23093249998</v>
      </c>
      <c r="O164" s="146" t="s">
        <v>1620</v>
      </c>
    </row>
    <row r="165" spans="1:15" x14ac:dyDescent="0.35">
      <c r="A165" s="146" t="s">
        <v>2233</v>
      </c>
      <c r="B165" s="171" t="s">
        <v>17</v>
      </c>
      <c r="C165" s="171" t="s">
        <v>1940</v>
      </c>
      <c r="D165" s="171" t="s">
        <v>415</v>
      </c>
      <c r="E165" s="147" t="s">
        <v>16</v>
      </c>
      <c r="F165" s="146" t="s">
        <v>1169</v>
      </c>
      <c r="G165" s="146" t="s">
        <v>405</v>
      </c>
      <c r="H165" s="146" t="s">
        <v>3163</v>
      </c>
      <c r="I165" s="146" t="s">
        <v>405</v>
      </c>
      <c r="J165" s="146" t="s">
        <v>3163</v>
      </c>
      <c r="K165" s="146" t="s">
        <v>405</v>
      </c>
      <c r="L165" s="148">
        <v>450.74</v>
      </c>
      <c r="M165" s="146" t="s">
        <v>1237</v>
      </c>
      <c r="N165" s="148">
        <v>937629.97093249997</v>
      </c>
      <c r="O165" s="146" t="s">
        <v>1621</v>
      </c>
    </row>
    <row r="166" spans="1:15" ht="50" x14ac:dyDescent="0.35">
      <c r="A166" s="146" t="s">
        <v>732</v>
      </c>
      <c r="B166" s="171" t="s">
        <v>12</v>
      </c>
      <c r="C166" s="171" t="s">
        <v>733</v>
      </c>
      <c r="D166" s="171" t="s">
        <v>415</v>
      </c>
      <c r="E166" s="147" t="s">
        <v>16</v>
      </c>
      <c r="F166" s="146" t="s">
        <v>1193</v>
      </c>
      <c r="G166" s="146" t="s">
        <v>405</v>
      </c>
      <c r="H166" s="146" t="s">
        <v>1195</v>
      </c>
      <c r="I166" s="146" t="s">
        <v>405</v>
      </c>
      <c r="J166" s="146" t="s">
        <v>3164</v>
      </c>
      <c r="K166" s="146" t="s">
        <v>405</v>
      </c>
      <c r="L166" s="148">
        <v>440.16</v>
      </c>
      <c r="M166" s="146" t="s">
        <v>1254</v>
      </c>
      <c r="N166" s="148">
        <v>938070.1309325</v>
      </c>
      <c r="O166" s="146" t="s">
        <v>3165</v>
      </c>
    </row>
    <row r="167" spans="1:15" x14ac:dyDescent="0.35">
      <c r="A167" s="146" t="s">
        <v>2045</v>
      </c>
      <c r="B167" s="171" t="s">
        <v>17</v>
      </c>
      <c r="C167" s="171" t="s">
        <v>2046</v>
      </c>
      <c r="D167" s="171" t="s">
        <v>415</v>
      </c>
      <c r="E167" s="147" t="s">
        <v>16</v>
      </c>
      <c r="F167" s="146" t="s">
        <v>1169</v>
      </c>
      <c r="G167" s="146" t="s">
        <v>405</v>
      </c>
      <c r="H167" s="146" t="s">
        <v>3166</v>
      </c>
      <c r="I167" s="146" t="s">
        <v>405</v>
      </c>
      <c r="J167" s="146" t="s">
        <v>3166</v>
      </c>
      <c r="K167" s="146" t="s">
        <v>405</v>
      </c>
      <c r="L167" s="148">
        <v>437.85</v>
      </c>
      <c r="M167" s="146" t="s">
        <v>1254</v>
      </c>
      <c r="N167" s="148">
        <v>938507.98093249998</v>
      </c>
      <c r="O167" s="146" t="s">
        <v>3167</v>
      </c>
    </row>
    <row r="168" spans="1:15" ht="62.5" x14ac:dyDescent="0.35">
      <c r="A168" s="146" t="s">
        <v>3168</v>
      </c>
      <c r="B168" s="171" t="s">
        <v>12</v>
      </c>
      <c r="C168" s="171" t="s">
        <v>3169</v>
      </c>
      <c r="D168" s="171" t="s">
        <v>415</v>
      </c>
      <c r="E168" s="147" t="s">
        <v>43</v>
      </c>
      <c r="F168" s="146" t="s">
        <v>3170</v>
      </c>
      <c r="G168" s="146" t="s">
        <v>405</v>
      </c>
      <c r="H168" s="146" t="s">
        <v>3171</v>
      </c>
      <c r="I168" s="146" t="s">
        <v>405</v>
      </c>
      <c r="J168" s="146" t="s">
        <v>3172</v>
      </c>
      <c r="K168" s="146" t="s">
        <v>405</v>
      </c>
      <c r="L168" s="148">
        <v>421.65728000000001</v>
      </c>
      <c r="M168" s="146" t="s">
        <v>1254</v>
      </c>
      <c r="N168" s="148">
        <v>938929.63821250002</v>
      </c>
      <c r="O168" s="146" t="s">
        <v>3173</v>
      </c>
    </row>
    <row r="169" spans="1:15" ht="37.5" x14ac:dyDescent="0.35">
      <c r="A169" s="146" t="s">
        <v>736</v>
      </c>
      <c r="B169" s="171" t="s">
        <v>12</v>
      </c>
      <c r="C169" s="171" t="s">
        <v>737</v>
      </c>
      <c r="D169" s="171" t="s">
        <v>415</v>
      </c>
      <c r="E169" s="147" t="s">
        <v>16</v>
      </c>
      <c r="F169" s="146" t="s">
        <v>1187</v>
      </c>
      <c r="G169" s="146" t="s">
        <v>405</v>
      </c>
      <c r="H169" s="146" t="s">
        <v>1165</v>
      </c>
      <c r="I169" s="146" t="s">
        <v>405</v>
      </c>
      <c r="J169" s="146" t="s">
        <v>3174</v>
      </c>
      <c r="K169" s="146" t="s">
        <v>405</v>
      </c>
      <c r="L169" s="148">
        <v>420.42</v>
      </c>
      <c r="M169" s="146" t="s">
        <v>1254</v>
      </c>
      <c r="N169" s="148">
        <v>939350.05821249995</v>
      </c>
      <c r="O169" s="146" t="s">
        <v>3175</v>
      </c>
    </row>
    <row r="170" spans="1:15" ht="37.5" x14ac:dyDescent="0.35">
      <c r="A170" s="146" t="s">
        <v>1202</v>
      </c>
      <c r="B170" s="171" t="s">
        <v>12</v>
      </c>
      <c r="C170" s="171" t="s">
        <v>1203</v>
      </c>
      <c r="D170" s="171" t="s">
        <v>837</v>
      </c>
      <c r="E170" s="147" t="s">
        <v>409</v>
      </c>
      <c r="F170" s="146" t="s">
        <v>3128</v>
      </c>
      <c r="G170" s="146" t="s">
        <v>405</v>
      </c>
      <c r="H170" s="146" t="s">
        <v>1204</v>
      </c>
      <c r="I170" s="146" t="s">
        <v>405</v>
      </c>
      <c r="J170" s="146" t="s">
        <v>3176</v>
      </c>
      <c r="K170" s="146" t="s">
        <v>405</v>
      </c>
      <c r="L170" s="148">
        <v>420.35811000000001</v>
      </c>
      <c r="M170" s="146" t="s">
        <v>1254</v>
      </c>
      <c r="N170" s="148">
        <v>939770.41632249998</v>
      </c>
      <c r="O170" s="146" t="s">
        <v>3177</v>
      </c>
    </row>
    <row r="171" spans="1:15" ht="37.5" x14ac:dyDescent="0.35">
      <c r="A171" s="146" t="s">
        <v>1305</v>
      </c>
      <c r="B171" s="171" t="s">
        <v>12</v>
      </c>
      <c r="C171" s="171" t="s">
        <v>1306</v>
      </c>
      <c r="D171" s="171" t="s">
        <v>837</v>
      </c>
      <c r="E171" s="147" t="s">
        <v>409</v>
      </c>
      <c r="F171" s="146" t="s">
        <v>3178</v>
      </c>
      <c r="G171" s="146" t="s">
        <v>405</v>
      </c>
      <c r="H171" s="146" t="s">
        <v>1307</v>
      </c>
      <c r="I171" s="146" t="s">
        <v>405</v>
      </c>
      <c r="J171" s="146" t="s">
        <v>3179</v>
      </c>
      <c r="K171" s="146" t="s">
        <v>405</v>
      </c>
      <c r="L171" s="148">
        <v>416.97509319699998</v>
      </c>
      <c r="M171" s="146" t="s">
        <v>1254</v>
      </c>
      <c r="N171" s="148">
        <v>940187.39141569997</v>
      </c>
      <c r="O171" s="146" t="s">
        <v>3180</v>
      </c>
    </row>
    <row r="172" spans="1:15" ht="37.5" x14ac:dyDescent="0.35">
      <c r="A172" s="146" t="s">
        <v>1482</v>
      </c>
      <c r="B172" s="171" t="s">
        <v>12</v>
      </c>
      <c r="C172" s="171" t="s">
        <v>1483</v>
      </c>
      <c r="D172" s="171" t="s">
        <v>415</v>
      </c>
      <c r="E172" s="147" t="s">
        <v>16</v>
      </c>
      <c r="F172" s="146" t="s">
        <v>3181</v>
      </c>
      <c r="G172" s="146" t="s">
        <v>405</v>
      </c>
      <c r="H172" s="146" t="s">
        <v>1484</v>
      </c>
      <c r="I172" s="146" t="s">
        <v>405</v>
      </c>
      <c r="J172" s="146" t="s">
        <v>3182</v>
      </c>
      <c r="K172" s="146" t="s">
        <v>405</v>
      </c>
      <c r="L172" s="148">
        <v>413.67330199999998</v>
      </c>
      <c r="M172" s="146" t="s">
        <v>1254</v>
      </c>
      <c r="N172" s="148">
        <v>940601.06471770001</v>
      </c>
      <c r="O172" s="146" t="s">
        <v>1271</v>
      </c>
    </row>
    <row r="173" spans="1:15" x14ac:dyDescent="0.35">
      <c r="A173" s="146" t="s">
        <v>1242</v>
      </c>
      <c r="B173" s="171" t="s">
        <v>17</v>
      </c>
      <c r="C173" s="171" t="s">
        <v>1243</v>
      </c>
      <c r="D173" s="171" t="s">
        <v>415</v>
      </c>
      <c r="E173" s="147" t="s">
        <v>16</v>
      </c>
      <c r="F173" s="146" t="s">
        <v>1244</v>
      </c>
      <c r="G173" s="146" t="s">
        <v>405</v>
      </c>
      <c r="H173" s="146" t="s">
        <v>1611</v>
      </c>
      <c r="I173" s="146" t="s">
        <v>405</v>
      </c>
      <c r="J173" s="146" t="s">
        <v>1612</v>
      </c>
      <c r="K173" s="146" t="s">
        <v>405</v>
      </c>
      <c r="L173" s="148">
        <v>401.17700000000002</v>
      </c>
      <c r="M173" s="146" t="s">
        <v>1254</v>
      </c>
      <c r="N173" s="148">
        <v>941002.24171770003</v>
      </c>
      <c r="O173" s="146" t="s">
        <v>1626</v>
      </c>
    </row>
    <row r="174" spans="1:15" ht="25" x14ac:dyDescent="0.35">
      <c r="A174" s="146" t="s">
        <v>1441</v>
      </c>
      <c r="B174" s="171" t="s">
        <v>12</v>
      </c>
      <c r="C174" s="171" t="s">
        <v>1442</v>
      </c>
      <c r="D174" s="171" t="s">
        <v>415</v>
      </c>
      <c r="E174" s="147" t="s">
        <v>847</v>
      </c>
      <c r="F174" s="146" t="s">
        <v>3183</v>
      </c>
      <c r="G174" s="146" t="s">
        <v>405</v>
      </c>
      <c r="H174" s="146" t="s">
        <v>1443</v>
      </c>
      <c r="I174" s="146" t="s">
        <v>405</v>
      </c>
      <c r="J174" s="146" t="s">
        <v>3184</v>
      </c>
      <c r="K174" s="146" t="s">
        <v>405</v>
      </c>
      <c r="L174" s="148">
        <v>397.79781422000002</v>
      </c>
      <c r="M174" s="146" t="s">
        <v>1254</v>
      </c>
      <c r="N174" s="148">
        <v>941400.03953189997</v>
      </c>
      <c r="O174" s="146" t="s">
        <v>3185</v>
      </c>
    </row>
    <row r="175" spans="1:15" x14ac:dyDescent="0.35">
      <c r="A175" s="146" t="s">
        <v>457</v>
      </c>
      <c r="B175" s="171" t="s">
        <v>17</v>
      </c>
      <c r="C175" s="171" t="s">
        <v>458</v>
      </c>
      <c r="D175" s="171" t="s">
        <v>415</v>
      </c>
      <c r="E175" s="147" t="s">
        <v>416</v>
      </c>
      <c r="F175" s="146" t="s">
        <v>1236</v>
      </c>
      <c r="G175" s="146" t="s">
        <v>405</v>
      </c>
      <c r="H175" s="146" t="s">
        <v>1593</v>
      </c>
      <c r="I175" s="146" t="s">
        <v>405</v>
      </c>
      <c r="J175" s="146" t="s">
        <v>1615</v>
      </c>
      <c r="K175" s="146" t="s">
        <v>405</v>
      </c>
      <c r="L175" s="148">
        <v>378.73079999999999</v>
      </c>
      <c r="M175" s="146" t="s">
        <v>1254</v>
      </c>
      <c r="N175" s="148">
        <v>941778.77033189998</v>
      </c>
      <c r="O175" s="146" t="s">
        <v>3186</v>
      </c>
    </row>
    <row r="176" spans="1:15" ht="37.5" x14ac:dyDescent="0.35">
      <c r="A176" s="146" t="s">
        <v>591</v>
      </c>
      <c r="B176" s="171" t="s">
        <v>12</v>
      </c>
      <c r="C176" s="171" t="s">
        <v>592</v>
      </c>
      <c r="D176" s="171" t="s">
        <v>415</v>
      </c>
      <c r="E176" s="147" t="s">
        <v>16</v>
      </c>
      <c r="F176" s="146" t="s">
        <v>3187</v>
      </c>
      <c r="G176" s="146" t="s">
        <v>405</v>
      </c>
      <c r="H176" s="146" t="s">
        <v>1235</v>
      </c>
      <c r="I176" s="146" t="s">
        <v>405</v>
      </c>
      <c r="J176" s="146" t="s">
        <v>3188</v>
      </c>
      <c r="K176" s="146" t="s">
        <v>405</v>
      </c>
      <c r="L176" s="148">
        <v>366.72</v>
      </c>
      <c r="M176" s="146" t="s">
        <v>1254</v>
      </c>
      <c r="N176" s="148">
        <v>942145.49033189996</v>
      </c>
      <c r="O176" s="146" t="s">
        <v>3189</v>
      </c>
    </row>
    <row r="177" spans="1:15" ht="25" x14ac:dyDescent="0.35">
      <c r="A177" s="146" t="s">
        <v>598</v>
      </c>
      <c r="B177" s="171" t="s">
        <v>12</v>
      </c>
      <c r="C177" s="171" t="s">
        <v>599</v>
      </c>
      <c r="D177" s="171" t="s">
        <v>415</v>
      </c>
      <c r="E177" s="147" t="s">
        <v>16</v>
      </c>
      <c r="F177" s="146" t="s">
        <v>3187</v>
      </c>
      <c r="G177" s="146" t="s">
        <v>405</v>
      </c>
      <c r="H177" s="146" t="s">
        <v>1227</v>
      </c>
      <c r="I177" s="146" t="s">
        <v>405</v>
      </c>
      <c r="J177" s="146" t="s">
        <v>2590</v>
      </c>
      <c r="K177" s="146" t="s">
        <v>405</v>
      </c>
      <c r="L177" s="148">
        <v>366.12</v>
      </c>
      <c r="M177" s="146" t="s">
        <v>1254</v>
      </c>
      <c r="N177" s="148">
        <v>942511.61033189995</v>
      </c>
      <c r="O177" s="146" t="s">
        <v>3190</v>
      </c>
    </row>
    <row r="178" spans="1:15" ht="25" x14ac:dyDescent="0.35">
      <c r="A178" s="146" t="s">
        <v>829</v>
      </c>
      <c r="B178" s="171" t="s">
        <v>12</v>
      </c>
      <c r="C178" s="171" t="s">
        <v>830</v>
      </c>
      <c r="D178" s="171" t="s">
        <v>415</v>
      </c>
      <c r="E178" s="147" t="s">
        <v>43</v>
      </c>
      <c r="F178" s="146" t="s">
        <v>3191</v>
      </c>
      <c r="G178" s="146" t="s">
        <v>405</v>
      </c>
      <c r="H178" s="146" t="s">
        <v>1276</v>
      </c>
      <c r="I178" s="146" t="s">
        <v>405</v>
      </c>
      <c r="J178" s="146" t="s">
        <v>3192</v>
      </c>
      <c r="K178" s="146" t="s">
        <v>405</v>
      </c>
      <c r="L178" s="148">
        <v>356.13780750000001</v>
      </c>
      <c r="M178" s="146" t="s">
        <v>1254</v>
      </c>
      <c r="N178" s="148">
        <v>942867.74813940004</v>
      </c>
      <c r="O178" s="146" t="s">
        <v>3193</v>
      </c>
    </row>
    <row r="179" spans="1:15" ht="25" x14ac:dyDescent="0.35">
      <c r="A179" s="146" t="s">
        <v>2234</v>
      </c>
      <c r="B179" s="171" t="s">
        <v>12</v>
      </c>
      <c r="C179" s="171" t="s">
        <v>2235</v>
      </c>
      <c r="D179" s="171" t="s">
        <v>415</v>
      </c>
      <c r="E179" s="147" t="s">
        <v>16</v>
      </c>
      <c r="F179" s="146" t="s">
        <v>1178</v>
      </c>
      <c r="G179" s="146" t="s">
        <v>405</v>
      </c>
      <c r="H179" s="146" t="s">
        <v>3194</v>
      </c>
      <c r="I179" s="146" t="s">
        <v>405</v>
      </c>
      <c r="J179" s="146" t="s">
        <v>3195</v>
      </c>
      <c r="K179" s="146" t="s">
        <v>405</v>
      </c>
      <c r="L179" s="148">
        <v>354.97</v>
      </c>
      <c r="M179" s="146" t="s">
        <v>1254</v>
      </c>
      <c r="N179" s="148">
        <v>943222.71813940001</v>
      </c>
      <c r="O179" s="146" t="s">
        <v>3196</v>
      </c>
    </row>
    <row r="180" spans="1:15" x14ac:dyDescent="0.35">
      <c r="A180" s="146" t="s">
        <v>1303</v>
      </c>
      <c r="B180" s="171" t="s">
        <v>17</v>
      </c>
      <c r="C180" s="171" t="s">
        <v>1304</v>
      </c>
      <c r="D180" s="171" t="s">
        <v>415</v>
      </c>
      <c r="E180" s="147" t="s">
        <v>16</v>
      </c>
      <c r="F180" s="146" t="s">
        <v>1278</v>
      </c>
      <c r="G180" s="146" t="s">
        <v>405</v>
      </c>
      <c r="H180" s="146" t="s">
        <v>1617</v>
      </c>
      <c r="I180" s="146" t="s">
        <v>405</v>
      </c>
      <c r="J180" s="146" t="s">
        <v>1618</v>
      </c>
      <c r="K180" s="146" t="s">
        <v>405</v>
      </c>
      <c r="L180" s="148">
        <v>352.63900000000001</v>
      </c>
      <c r="M180" s="146" t="s">
        <v>1254</v>
      </c>
      <c r="N180" s="148">
        <v>943575.35713939997</v>
      </c>
      <c r="O180" s="146" t="s">
        <v>3197</v>
      </c>
    </row>
    <row r="181" spans="1:15" ht="25" x14ac:dyDescent="0.35">
      <c r="A181" s="146" t="s">
        <v>1283</v>
      </c>
      <c r="B181" s="171" t="s">
        <v>12</v>
      </c>
      <c r="C181" s="171" t="s">
        <v>1284</v>
      </c>
      <c r="D181" s="171" t="s">
        <v>415</v>
      </c>
      <c r="E181" s="147" t="s">
        <v>421</v>
      </c>
      <c r="F181" s="146" t="s">
        <v>3198</v>
      </c>
      <c r="G181" s="146" t="s">
        <v>405</v>
      </c>
      <c r="H181" s="146" t="s">
        <v>1285</v>
      </c>
      <c r="I181" s="146" t="s">
        <v>405</v>
      </c>
      <c r="J181" s="146" t="s">
        <v>3199</v>
      </c>
      <c r="K181" s="146" t="s">
        <v>405</v>
      </c>
      <c r="L181" s="148">
        <v>348.22446000000002</v>
      </c>
      <c r="M181" s="146" t="s">
        <v>1254</v>
      </c>
      <c r="N181" s="148">
        <v>943923.58159940003</v>
      </c>
      <c r="O181" s="146" t="s">
        <v>3200</v>
      </c>
    </row>
    <row r="182" spans="1:15" ht="25" x14ac:dyDescent="0.35">
      <c r="A182" s="146" t="s">
        <v>1198</v>
      </c>
      <c r="B182" s="171" t="s">
        <v>17</v>
      </c>
      <c r="C182" s="171" t="s">
        <v>1102</v>
      </c>
      <c r="D182" s="171" t="s">
        <v>837</v>
      </c>
      <c r="E182" s="147" t="s">
        <v>409</v>
      </c>
      <c r="F182" s="146" t="s">
        <v>3201</v>
      </c>
      <c r="G182" s="146" t="s">
        <v>405</v>
      </c>
      <c r="H182" s="146" t="s">
        <v>1103</v>
      </c>
      <c r="I182" s="146" t="s">
        <v>405</v>
      </c>
      <c r="J182" s="146" t="s">
        <v>3202</v>
      </c>
      <c r="K182" s="146" t="s">
        <v>405</v>
      </c>
      <c r="L182" s="148">
        <v>337.30995999999999</v>
      </c>
      <c r="M182" s="146" t="s">
        <v>1270</v>
      </c>
      <c r="N182" s="148">
        <v>944260.89155940001</v>
      </c>
      <c r="O182" s="146" t="s">
        <v>1629</v>
      </c>
    </row>
    <row r="183" spans="1:15" ht="37.5" x14ac:dyDescent="0.35">
      <c r="A183" s="146" t="s">
        <v>720</v>
      </c>
      <c r="B183" s="171" t="s">
        <v>12</v>
      </c>
      <c r="C183" s="171" t="s">
        <v>721</v>
      </c>
      <c r="D183" s="171" t="s">
        <v>415</v>
      </c>
      <c r="E183" s="147" t="s">
        <v>16</v>
      </c>
      <c r="F183" s="146" t="s">
        <v>1274</v>
      </c>
      <c r="G183" s="146" t="s">
        <v>405</v>
      </c>
      <c r="H183" s="146" t="s">
        <v>1186</v>
      </c>
      <c r="I183" s="146" t="s">
        <v>405</v>
      </c>
      <c r="J183" s="146" t="s">
        <v>3203</v>
      </c>
      <c r="K183" s="146" t="s">
        <v>405</v>
      </c>
      <c r="L183" s="148">
        <v>334.26</v>
      </c>
      <c r="M183" s="146" t="s">
        <v>1270</v>
      </c>
      <c r="N183" s="148">
        <v>944595.15155940002</v>
      </c>
      <c r="O183" s="146" t="s">
        <v>3204</v>
      </c>
    </row>
    <row r="184" spans="1:15" ht="37.5" x14ac:dyDescent="0.35">
      <c r="A184" s="146" t="s">
        <v>1199</v>
      </c>
      <c r="B184" s="171" t="s">
        <v>17</v>
      </c>
      <c r="C184" s="171" t="s">
        <v>1106</v>
      </c>
      <c r="D184" s="171" t="s">
        <v>837</v>
      </c>
      <c r="E184" s="147" t="s">
        <v>409</v>
      </c>
      <c r="F184" s="146" t="s">
        <v>3201</v>
      </c>
      <c r="G184" s="146" t="s">
        <v>405</v>
      </c>
      <c r="H184" s="146" t="s">
        <v>1107</v>
      </c>
      <c r="I184" s="146" t="s">
        <v>405</v>
      </c>
      <c r="J184" s="146" t="s">
        <v>3205</v>
      </c>
      <c r="K184" s="146" t="s">
        <v>405</v>
      </c>
      <c r="L184" s="148">
        <v>332.0668</v>
      </c>
      <c r="M184" s="146" t="s">
        <v>1270</v>
      </c>
      <c r="N184" s="148">
        <v>944927.21835940005</v>
      </c>
      <c r="O184" s="146" t="s">
        <v>3206</v>
      </c>
    </row>
    <row r="185" spans="1:15" ht="25" x14ac:dyDescent="0.35">
      <c r="A185" s="146" t="s">
        <v>538</v>
      </c>
      <c r="B185" s="171" t="s">
        <v>12</v>
      </c>
      <c r="C185" s="171" t="s">
        <v>539</v>
      </c>
      <c r="D185" s="171" t="s">
        <v>415</v>
      </c>
      <c r="E185" s="147" t="s">
        <v>421</v>
      </c>
      <c r="F185" s="146" t="s">
        <v>3207</v>
      </c>
      <c r="G185" s="146" t="s">
        <v>405</v>
      </c>
      <c r="H185" s="146" t="s">
        <v>1377</v>
      </c>
      <c r="I185" s="146" t="s">
        <v>405</v>
      </c>
      <c r="J185" s="146" t="s">
        <v>3208</v>
      </c>
      <c r="K185" s="146" t="s">
        <v>405</v>
      </c>
      <c r="L185" s="148">
        <v>328.46625</v>
      </c>
      <c r="M185" s="146" t="s">
        <v>1270</v>
      </c>
      <c r="N185" s="148">
        <v>945255.68460939999</v>
      </c>
      <c r="O185" s="146" t="s">
        <v>1298</v>
      </c>
    </row>
    <row r="186" spans="1:15" ht="25" x14ac:dyDescent="0.35">
      <c r="A186" s="146" t="s">
        <v>818</v>
      </c>
      <c r="B186" s="171" t="s">
        <v>12</v>
      </c>
      <c r="C186" s="171" t="s">
        <v>819</v>
      </c>
      <c r="D186" s="171" t="s">
        <v>415</v>
      </c>
      <c r="E186" s="147" t="s">
        <v>277</v>
      </c>
      <c r="F186" s="146" t="s">
        <v>3209</v>
      </c>
      <c r="G186" s="146" t="s">
        <v>405</v>
      </c>
      <c r="H186" s="146" t="s">
        <v>1228</v>
      </c>
      <c r="I186" s="146" t="s">
        <v>405</v>
      </c>
      <c r="J186" s="146" t="s">
        <v>3210</v>
      </c>
      <c r="K186" s="146" t="s">
        <v>405</v>
      </c>
      <c r="L186" s="148">
        <v>325.161564</v>
      </c>
      <c r="M186" s="146" t="s">
        <v>1270</v>
      </c>
      <c r="N186" s="148">
        <v>945580.84617339994</v>
      </c>
      <c r="O186" s="146" t="s">
        <v>3211</v>
      </c>
    </row>
    <row r="187" spans="1:15" ht="37.5" x14ac:dyDescent="0.35">
      <c r="A187" s="146" t="s">
        <v>666</v>
      </c>
      <c r="B187" s="171" t="s">
        <v>12</v>
      </c>
      <c r="C187" s="171" t="s">
        <v>667</v>
      </c>
      <c r="D187" s="171" t="s">
        <v>415</v>
      </c>
      <c r="E187" s="147" t="s">
        <v>16</v>
      </c>
      <c r="F187" s="146" t="s">
        <v>1187</v>
      </c>
      <c r="G187" s="146" t="s">
        <v>405</v>
      </c>
      <c r="H187" s="146" t="s">
        <v>1267</v>
      </c>
      <c r="I187" s="146" t="s">
        <v>405</v>
      </c>
      <c r="J187" s="146" t="s">
        <v>3212</v>
      </c>
      <c r="K187" s="146" t="s">
        <v>405</v>
      </c>
      <c r="L187" s="148">
        <v>324.95999999999998</v>
      </c>
      <c r="M187" s="146" t="s">
        <v>1270</v>
      </c>
      <c r="N187" s="148">
        <v>945905.80617340002</v>
      </c>
      <c r="O187" s="146" t="s">
        <v>1302</v>
      </c>
    </row>
    <row r="188" spans="1:15" ht="25" x14ac:dyDescent="0.35">
      <c r="A188" s="146" t="s">
        <v>734</v>
      </c>
      <c r="B188" s="171" t="s">
        <v>12</v>
      </c>
      <c r="C188" s="171" t="s">
        <v>735</v>
      </c>
      <c r="D188" s="171" t="s">
        <v>415</v>
      </c>
      <c r="E188" s="147" t="s">
        <v>16</v>
      </c>
      <c r="F188" s="146" t="s">
        <v>1178</v>
      </c>
      <c r="G188" s="146" t="s">
        <v>405</v>
      </c>
      <c r="H188" s="146" t="s">
        <v>1194</v>
      </c>
      <c r="I188" s="146" t="s">
        <v>405</v>
      </c>
      <c r="J188" s="146" t="s">
        <v>3213</v>
      </c>
      <c r="K188" s="146" t="s">
        <v>405</v>
      </c>
      <c r="L188" s="148">
        <v>315.56</v>
      </c>
      <c r="M188" s="146" t="s">
        <v>1270</v>
      </c>
      <c r="N188" s="148">
        <v>946221.36617339996</v>
      </c>
      <c r="O188" s="146" t="s">
        <v>3214</v>
      </c>
    </row>
    <row r="189" spans="1:15" ht="37.5" x14ac:dyDescent="0.35">
      <c r="A189" s="146" t="s">
        <v>1291</v>
      </c>
      <c r="B189" s="171" t="s">
        <v>17</v>
      </c>
      <c r="C189" s="171" t="s">
        <v>1292</v>
      </c>
      <c r="D189" s="171" t="s">
        <v>415</v>
      </c>
      <c r="E189" s="147" t="s">
        <v>409</v>
      </c>
      <c r="F189" s="146" t="s">
        <v>3059</v>
      </c>
      <c r="G189" s="146" t="s">
        <v>405</v>
      </c>
      <c r="H189" s="146" t="s">
        <v>1293</v>
      </c>
      <c r="I189" s="146" t="s">
        <v>405</v>
      </c>
      <c r="J189" s="146" t="s">
        <v>3215</v>
      </c>
      <c r="K189" s="146" t="s">
        <v>405</v>
      </c>
      <c r="L189" s="148">
        <v>315.27483000000001</v>
      </c>
      <c r="M189" s="146" t="s">
        <v>1270</v>
      </c>
      <c r="N189" s="148">
        <v>946536.64100339997</v>
      </c>
      <c r="O189" s="146" t="s">
        <v>1638</v>
      </c>
    </row>
    <row r="190" spans="1:15" ht="25" x14ac:dyDescent="0.35">
      <c r="A190" s="146" t="s">
        <v>614</v>
      </c>
      <c r="B190" s="171" t="s">
        <v>12</v>
      </c>
      <c r="C190" s="171" t="s">
        <v>615</v>
      </c>
      <c r="D190" s="171" t="s">
        <v>415</v>
      </c>
      <c r="E190" s="147" t="s">
        <v>16</v>
      </c>
      <c r="F190" s="146" t="s">
        <v>1266</v>
      </c>
      <c r="G190" s="146" t="s">
        <v>405</v>
      </c>
      <c r="H190" s="146" t="s">
        <v>1295</v>
      </c>
      <c r="I190" s="146" t="s">
        <v>405</v>
      </c>
      <c r="J190" s="146" t="s">
        <v>3216</v>
      </c>
      <c r="K190" s="146" t="s">
        <v>405</v>
      </c>
      <c r="L190" s="148">
        <v>312.95</v>
      </c>
      <c r="M190" s="146" t="s">
        <v>1270</v>
      </c>
      <c r="N190" s="148">
        <v>946849.59100340004</v>
      </c>
      <c r="O190" s="146" t="s">
        <v>3217</v>
      </c>
    </row>
    <row r="191" spans="1:15" x14ac:dyDescent="0.35">
      <c r="A191" s="146" t="s">
        <v>3218</v>
      </c>
      <c r="B191" s="171" t="s">
        <v>17</v>
      </c>
      <c r="C191" s="171" t="s">
        <v>3219</v>
      </c>
      <c r="D191" s="171" t="s">
        <v>415</v>
      </c>
      <c r="E191" s="147" t="s">
        <v>16</v>
      </c>
      <c r="F191" s="146" t="s">
        <v>3220</v>
      </c>
      <c r="G191" s="146" t="s">
        <v>405</v>
      </c>
      <c r="H191" s="146" t="s">
        <v>1027</v>
      </c>
      <c r="I191" s="146" t="s">
        <v>405</v>
      </c>
      <c r="J191" s="146" t="s">
        <v>3221</v>
      </c>
      <c r="K191" s="146" t="s">
        <v>405</v>
      </c>
      <c r="L191" s="148">
        <v>310.2</v>
      </c>
      <c r="M191" s="146" t="s">
        <v>1270</v>
      </c>
      <c r="N191" s="148">
        <v>947159.79100339999</v>
      </c>
      <c r="O191" s="146" t="s">
        <v>1639</v>
      </c>
    </row>
    <row r="192" spans="1:15" x14ac:dyDescent="0.35">
      <c r="A192" s="146" t="s">
        <v>1259</v>
      </c>
      <c r="B192" s="171" t="s">
        <v>17</v>
      </c>
      <c r="C192" s="171" t="s">
        <v>1260</v>
      </c>
      <c r="D192" s="171" t="s">
        <v>415</v>
      </c>
      <c r="E192" s="147" t="s">
        <v>16</v>
      </c>
      <c r="F192" s="146" t="s">
        <v>1244</v>
      </c>
      <c r="G192" s="146" t="s">
        <v>405</v>
      </c>
      <c r="H192" s="146" t="s">
        <v>1623</v>
      </c>
      <c r="I192" s="146" t="s">
        <v>405</v>
      </c>
      <c r="J192" s="146" t="s">
        <v>1624</v>
      </c>
      <c r="K192" s="146" t="s">
        <v>405</v>
      </c>
      <c r="L192" s="148">
        <v>301</v>
      </c>
      <c r="M192" s="146" t="s">
        <v>1270</v>
      </c>
      <c r="N192" s="148">
        <v>947460.79100339999</v>
      </c>
      <c r="O192" s="146" t="s">
        <v>3222</v>
      </c>
    </row>
    <row r="193" spans="1:15" x14ac:dyDescent="0.35">
      <c r="A193" s="146" t="s">
        <v>677</v>
      </c>
      <c r="B193" s="171" t="s">
        <v>17</v>
      </c>
      <c r="C193" s="171" t="s">
        <v>678</v>
      </c>
      <c r="D193" s="171" t="s">
        <v>415</v>
      </c>
      <c r="E193" s="147" t="s">
        <v>16</v>
      </c>
      <c r="F193" s="146" t="s">
        <v>3223</v>
      </c>
      <c r="G193" s="146" t="s">
        <v>405</v>
      </c>
      <c r="H193" s="146" t="s">
        <v>1634</v>
      </c>
      <c r="I193" s="146" t="s">
        <v>405</v>
      </c>
      <c r="J193" s="146" t="s">
        <v>3224</v>
      </c>
      <c r="K193" s="146" t="s">
        <v>405</v>
      </c>
      <c r="L193" s="148">
        <v>292.44799999999998</v>
      </c>
      <c r="M193" s="146" t="s">
        <v>1270</v>
      </c>
      <c r="N193" s="148">
        <v>947753.23900339997</v>
      </c>
      <c r="O193" s="146" t="s">
        <v>1316</v>
      </c>
    </row>
    <row r="194" spans="1:15" x14ac:dyDescent="0.35">
      <c r="A194" s="146" t="s">
        <v>3225</v>
      </c>
      <c r="B194" s="171" t="s">
        <v>17</v>
      </c>
      <c r="C194" s="171" t="s">
        <v>3226</v>
      </c>
      <c r="D194" s="171" t="s">
        <v>415</v>
      </c>
      <c r="E194" s="147" t="s">
        <v>1053</v>
      </c>
      <c r="F194" s="146" t="s">
        <v>3227</v>
      </c>
      <c r="G194" s="146" t="s">
        <v>405</v>
      </c>
      <c r="H194" s="146" t="s">
        <v>2570</v>
      </c>
      <c r="I194" s="146" t="s">
        <v>405</v>
      </c>
      <c r="J194" s="146" t="s">
        <v>3228</v>
      </c>
      <c r="K194" s="146" t="s">
        <v>405</v>
      </c>
      <c r="L194" s="148">
        <v>285.02319999999997</v>
      </c>
      <c r="M194" s="146" t="s">
        <v>1270</v>
      </c>
      <c r="N194" s="148">
        <v>948038.26220340002</v>
      </c>
      <c r="O194" s="146" t="s">
        <v>1318</v>
      </c>
    </row>
    <row r="195" spans="1:15" ht="37.5" x14ac:dyDescent="0.35">
      <c r="A195" s="146" t="s">
        <v>2117</v>
      </c>
      <c r="B195" s="171" t="s">
        <v>12</v>
      </c>
      <c r="C195" s="171" t="s">
        <v>2118</v>
      </c>
      <c r="D195" s="171" t="s">
        <v>415</v>
      </c>
      <c r="E195" s="147" t="s">
        <v>421</v>
      </c>
      <c r="F195" s="146" t="s">
        <v>3229</v>
      </c>
      <c r="G195" s="146" t="s">
        <v>405</v>
      </c>
      <c r="H195" s="146" t="s">
        <v>3230</v>
      </c>
      <c r="I195" s="146" t="s">
        <v>405</v>
      </c>
      <c r="J195" s="146" t="s">
        <v>3231</v>
      </c>
      <c r="K195" s="146" t="s">
        <v>405</v>
      </c>
      <c r="L195" s="148">
        <v>284.30904312000001</v>
      </c>
      <c r="M195" s="146" t="s">
        <v>1270</v>
      </c>
      <c r="N195" s="148">
        <v>948322.57124650001</v>
      </c>
      <c r="O195" s="146" t="s">
        <v>1322</v>
      </c>
    </row>
    <row r="196" spans="1:15" x14ac:dyDescent="0.35">
      <c r="A196" s="146" t="s">
        <v>3232</v>
      </c>
      <c r="B196" s="171" t="s">
        <v>17</v>
      </c>
      <c r="C196" s="171" t="s">
        <v>3233</v>
      </c>
      <c r="D196" s="171" t="s">
        <v>415</v>
      </c>
      <c r="E196" s="147" t="s">
        <v>36</v>
      </c>
      <c r="F196" s="146" t="s">
        <v>3234</v>
      </c>
      <c r="G196" s="146" t="s">
        <v>405</v>
      </c>
      <c r="H196" s="146" t="s">
        <v>3235</v>
      </c>
      <c r="I196" s="146" t="s">
        <v>405</v>
      </c>
      <c r="J196" s="146" t="s">
        <v>3236</v>
      </c>
      <c r="K196" s="146" t="s">
        <v>405</v>
      </c>
      <c r="L196" s="148">
        <v>282.05869999999999</v>
      </c>
      <c r="M196" s="146" t="s">
        <v>1270</v>
      </c>
      <c r="N196" s="148">
        <v>948604.62994649995</v>
      </c>
      <c r="O196" s="146" t="s">
        <v>1327</v>
      </c>
    </row>
    <row r="197" spans="1:15" x14ac:dyDescent="0.35">
      <c r="A197" s="146" t="s">
        <v>835</v>
      </c>
      <c r="B197" s="171" t="s">
        <v>17</v>
      </c>
      <c r="C197" s="171" t="s">
        <v>836</v>
      </c>
      <c r="D197" s="171" t="s">
        <v>837</v>
      </c>
      <c r="E197" s="147" t="s">
        <v>838</v>
      </c>
      <c r="F197" s="146" t="s">
        <v>3237</v>
      </c>
      <c r="G197" s="146" t="s">
        <v>405</v>
      </c>
      <c r="H197" s="146" t="s">
        <v>1460</v>
      </c>
      <c r="I197" s="146" t="s">
        <v>405</v>
      </c>
      <c r="J197" s="146" t="s">
        <v>3238</v>
      </c>
      <c r="K197" s="146" t="s">
        <v>405</v>
      </c>
      <c r="L197" s="148">
        <v>277.84011600000002</v>
      </c>
      <c r="M197" s="146" t="s">
        <v>1270</v>
      </c>
      <c r="N197" s="148">
        <v>948882.47006249998</v>
      </c>
      <c r="O197" s="146" t="s">
        <v>1330</v>
      </c>
    </row>
    <row r="198" spans="1:15" x14ac:dyDescent="0.35">
      <c r="A198" s="146" t="s">
        <v>3239</v>
      </c>
      <c r="B198" s="171" t="s">
        <v>17</v>
      </c>
      <c r="C198" s="171" t="s">
        <v>3240</v>
      </c>
      <c r="D198" s="171" t="s">
        <v>491</v>
      </c>
      <c r="E198" s="147" t="s">
        <v>409</v>
      </c>
      <c r="F198" s="146" t="s">
        <v>3241</v>
      </c>
      <c r="G198" s="146" t="s">
        <v>405</v>
      </c>
      <c r="H198" s="146" t="s">
        <v>1568</v>
      </c>
      <c r="I198" s="146" t="s">
        <v>405</v>
      </c>
      <c r="J198" s="146" t="s">
        <v>3242</v>
      </c>
      <c r="K198" s="146" t="s">
        <v>405</v>
      </c>
      <c r="L198" s="148">
        <v>265.15073740000003</v>
      </c>
      <c r="M198" s="146" t="s">
        <v>1270</v>
      </c>
      <c r="N198" s="148">
        <v>949147.62079990003</v>
      </c>
      <c r="O198" s="146" t="s">
        <v>1332</v>
      </c>
    </row>
    <row r="199" spans="1:15" x14ac:dyDescent="0.35">
      <c r="A199" s="146" t="s">
        <v>689</v>
      </c>
      <c r="B199" s="171" t="s">
        <v>17</v>
      </c>
      <c r="C199" s="171" t="s">
        <v>434</v>
      </c>
      <c r="D199" s="171" t="s">
        <v>415</v>
      </c>
      <c r="E199" s="147" t="s">
        <v>16</v>
      </c>
      <c r="F199" s="146" t="s">
        <v>3243</v>
      </c>
      <c r="G199" s="146" t="s">
        <v>405</v>
      </c>
      <c r="H199" s="146" t="s">
        <v>1637</v>
      </c>
      <c r="I199" s="146" t="s">
        <v>405</v>
      </c>
      <c r="J199" s="146" t="s">
        <v>3244</v>
      </c>
      <c r="K199" s="146" t="s">
        <v>405</v>
      </c>
      <c r="L199" s="148">
        <v>263.08350000000002</v>
      </c>
      <c r="M199" s="146" t="s">
        <v>1270</v>
      </c>
      <c r="N199" s="148">
        <v>949410.70429989998</v>
      </c>
      <c r="O199" s="146" t="s">
        <v>1335</v>
      </c>
    </row>
    <row r="200" spans="1:15" ht="25" x14ac:dyDescent="0.35">
      <c r="A200" s="146" t="s">
        <v>1250</v>
      </c>
      <c r="B200" s="171" t="s">
        <v>12</v>
      </c>
      <c r="C200" s="171" t="s">
        <v>1251</v>
      </c>
      <c r="D200" s="171" t="s">
        <v>415</v>
      </c>
      <c r="E200" s="147" t="s">
        <v>16</v>
      </c>
      <c r="F200" s="146" t="s">
        <v>3245</v>
      </c>
      <c r="G200" s="146" t="s">
        <v>405</v>
      </c>
      <c r="H200" s="146" t="s">
        <v>1252</v>
      </c>
      <c r="I200" s="146" t="s">
        <v>405</v>
      </c>
      <c r="J200" s="146" t="s">
        <v>3246</v>
      </c>
      <c r="K200" s="146" t="s">
        <v>405</v>
      </c>
      <c r="L200" s="148">
        <v>261.97235999999998</v>
      </c>
      <c r="M200" s="146" t="s">
        <v>1270</v>
      </c>
      <c r="N200" s="148">
        <v>949672.6766599</v>
      </c>
      <c r="O200" s="146" t="s">
        <v>1341</v>
      </c>
    </row>
    <row r="201" spans="1:15" x14ac:dyDescent="0.35">
      <c r="A201" s="146" t="s">
        <v>1220</v>
      </c>
      <c r="B201" s="171" t="s">
        <v>17</v>
      </c>
      <c r="C201" s="171" t="s">
        <v>1221</v>
      </c>
      <c r="D201" s="171" t="s">
        <v>415</v>
      </c>
      <c r="E201" s="147" t="s">
        <v>277</v>
      </c>
      <c r="F201" s="146" t="s">
        <v>3247</v>
      </c>
      <c r="G201" s="146" t="s">
        <v>405</v>
      </c>
      <c r="H201" s="146" t="s">
        <v>1610</v>
      </c>
      <c r="I201" s="146" t="s">
        <v>405</v>
      </c>
      <c r="J201" s="146" t="s">
        <v>3248</v>
      </c>
      <c r="K201" s="146" t="s">
        <v>405</v>
      </c>
      <c r="L201" s="148">
        <v>258.65817066</v>
      </c>
      <c r="M201" s="146" t="s">
        <v>1270</v>
      </c>
      <c r="N201" s="148">
        <v>949931.33483059995</v>
      </c>
      <c r="O201" s="146" t="s">
        <v>1342</v>
      </c>
    </row>
    <row r="202" spans="1:15" x14ac:dyDescent="0.35">
      <c r="A202" s="146" t="s">
        <v>2063</v>
      </c>
      <c r="B202" s="171" t="s">
        <v>17</v>
      </c>
      <c r="C202" s="171" t="s">
        <v>2064</v>
      </c>
      <c r="D202" s="171" t="s">
        <v>415</v>
      </c>
      <c r="E202" s="147" t="s">
        <v>16</v>
      </c>
      <c r="F202" s="146" t="s">
        <v>1090</v>
      </c>
      <c r="G202" s="146" t="s">
        <v>405</v>
      </c>
      <c r="H202" s="146" t="s">
        <v>3249</v>
      </c>
      <c r="I202" s="146" t="s">
        <v>405</v>
      </c>
      <c r="J202" s="146" t="s">
        <v>3250</v>
      </c>
      <c r="K202" s="146" t="s">
        <v>405</v>
      </c>
      <c r="L202" s="148">
        <v>257.88</v>
      </c>
      <c r="M202" s="146" t="s">
        <v>1270</v>
      </c>
      <c r="N202" s="148">
        <v>950189.21483059996</v>
      </c>
      <c r="O202" s="146" t="s">
        <v>1349</v>
      </c>
    </row>
    <row r="203" spans="1:15" ht="62.5" x14ac:dyDescent="0.35">
      <c r="A203" s="146" t="s">
        <v>1160</v>
      </c>
      <c r="B203" s="171" t="s">
        <v>12</v>
      </c>
      <c r="C203" s="171" t="s">
        <v>1161</v>
      </c>
      <c r="D203" s="171" t="s">
        <v>415</v>
      </c>
      <c r="E203" s="147" t="s">
        <v>1162</v>
      </c>
      <c r="F203" s="146" t="s">
        <v>1274</v>
      </c>
      <c r="G203" s="146" t="s">
        <v>405</v>
      </c>
      <c r="H203" s="146" t="s">
        <v>1163</v>
      </c>
      <c r="I203" s="146" t="s">
        <v>405</v>
      </c>
      <c r="J203" s="146" t="s">
        <v>3251</v>
      </c>
      <c r="K203" s="146" t="s">
        <v>405</v>
      </c>
      <c r="L203" s="148">
        <v>245.76</v>
      </c>
      <c r="M203" s="146" t="s">
        <v>1294</v>
      </c>
      <c r="N203" s="148">
        <v>950434.97483059997</v>
      </c>
      <c r="O203" s="146" t="s">
        <v>1357</v>
      </c>
    </row>
    <row r="204" spans="1:15" ht="50" x14ac:dyDescent="0.35">
      <c r="A204" s="146" t="s">
        <v>1263</v>
      </c>
      <c r="B204" s="171" t="s">
        <v>12</v>
      </c>
      <c r="C204" s="171" t="s">
        <v>1264</v>
      </c>
      <c r="D204" s="171" t="s">
        <v>415</v>
      </c>
      <c r="E204" s="147" t="s">
        <v>16</v>
      </c>
      <c r="F204" s="146" t="s">
        <v>1172</v>
      </c>
      <c r="G204" s="146" t="s">
        <v>405</v>
      </c>
      <c r="H204" s="146" t="s">
        <v>1265</v>
      </c>
      <c r="I204" s="146" t="s">
        <v>405</v>
      </c>
      <c r="J204" s="146" t="s">
        <v>3252</v>
      </c>
      <c r="K204" s="146" t="s">
        <v>405</v>
      </c>
      <c r="L204" s="148">
        <v>241.57</v>
      </c>
      <c r="M204" s="146" t="s">
        <v>1294</v>
      </c>
      <c r="N204" s="148">
        <v>950676.54483060003</v>
      </c>
      <c r="O204" s="146" t="s">
        <v>1369</v>
      </c>
    </row>
    <row r="205" spans="1:15" x14ac:dyDescent="0.35">
      <c r="A205" s="146" t="s">
        <v>1272</v>
      </c>
      <c r="B205" s="171" t="s">
        <v>17</v>
      </c>
      <c r="C205" s="171" t="s">
        <v>1273</v>
      </c>
      <c r="D205" s="171" t="s">
        <v>491</v>
      </c>
      <c r="E205" s="147" t="s">
        <v>409</v>
      </c>
      <c r="F205" s="146" t="s">
        <v>3253</v>
      </c>
      <c r="G205" s="146" t="s">
        <v>405</v>
      </c>
      <c r="H205" s="146" t="s">
        <v>1568</v>
      </c>
      <c r="I205" s="146" t="s">
        <v>405</v>
      </c>
      <c r="J205" s="146" t="s">
        <v>3254</v>
      </c>
      <c r="K205" s="146" t="s">
        <v>405</v>
      </c>
      <c r="L205" s="148">
        <v>230.214</v>
      </c>
      <c r="M205" s="146" t="s">
        <v>1294</v>
      </c>
      <c r="N205" s="148">
        <v>950906.75883059995</v>
      </c>
      <c r="O205" s="146" t="s">
        <v>1374</v>
      </c>
    </row>
    <row r="206" spans="1:15" x14ac:dyDescent="0.35">
      <c r="A206" s="146" t="s">
        <v>463</v>
      </c>
      <c r="B206" s="171" t="s">
        <v>17</v>
      </c>
      <c r="C206" s="171" t="s">
        <v>464</v>
      </c>
      <c r="D206" s="171" t="s">
        <v>415</v>
      </c>
      <c r="E206" s="147" t="s">
        <v>16</v>
      </c>
      <c r="F206" s="146" t="s">
        <v>1279</v>
      </c>
      <c r="G206" s="146" t="s">
        <v>405</v>
      </c>
      <c r="H206" s="146" t="s">
        <v>1627</v>
      </c>
      <c r="I206" s="146" t="s">
        <v>405</v>
      </c>
      <c r="J206" s="146" t="s">
        <v>1628</v>
      </c>
      <c r="K206" s="146" t="s">
        <v>405</v>
      </c>
      <c r="L206" s="148">
        <v>229.25559999999999</v>
      </c>
      <c r="M206" s="146" t="s">
        <v>1294</v>
      </c>
      <c r="N206" s="148">
        <v>951136.01443059999</v>
      </c>
      <c r="O206" s="146" t="s">
        <v>1382</v>
      </c>
    </row>
    <row r="207" spans="1:15" ht="50" x14ac:dyDescent="0.35">
      <c r="A207" s="146" t="s">
        <v>2195</v>
      </c>
      <c r="B207" s="171" t="s">
        <v>12</v>
      </c>
      <c r="C207" s="171" t="s">
        <v>2196</v>
      </c>
      <c r="D207" s="171" t="s">
        <v>415</v>
      </c>
      <c r="E207" s="147" t="s">
        <v>16</v>
      </c>
      <c r="F207" s="146" t="s">
        <v>1169</v>
      </c>
      <c r="G207" s="146" t="s">
        <v>405</v>
      </c>
      <c r="H207" s="146" t="s">
        <v>3255</v>
      </c>
      <c r="I207" s="146" t="s">
        <v>405</v>
      </c>
      <c r="J207" s="146" t="s">
        <v>3255</v>
      </c>
      <c r="K207" s="146" t="s">
        <v>405</v>
      </c>
      <c r="L207" s="148">
        <v>226.82</v>
      </c>
      <c r="M207" s="146" t="s">
        <v>1294</v>
      </c>
      <c r="N207" s="148">
        <v>951362.83443060005</v>
      </c>
      <c r="O207" s="146" t="s">
        <v>1383</v>
      </c>
    </row>
    <row r="208" spans="1:15" x14ac:dyDescent="0.35">
      <c r="A208" s="146" t="s">
        <v>2047</v>
      </c>
      <c r="B208" s="171" t="s">
        <v>17</v>
      </c>
      <c r="C208" s="171" t="s">
        <v>2048</v>
      </c>
      <c r="D208" s="171" t="s">
        <v>415</v>
      </c>
      <c r="E208" s="147" t="s">
        <v>16</v>
      </c>
      <c r="F208" s="146" t="s">
        <v>1169</v>
      </c>
      <c r="G208" s="146" t="s">
        <v>405</v>
      </c>
      <c r="H208" s="146" t="s">
        <v>3256</v>
      </c>
      <c r="I208" s="146" t="s">
        <v>405</v>
      </c>
      <c r="J208" s="146" t="s">
        <v>3256</v>
      </c>
      <c r="K208" s="146" t="s">
        <v>405</v>
      </c>
      <c r="L208" s="148">
        <v>221.57</v>
      </c>
      <c r="M208" s="146" t="s">
        <v>1294</v>
      </c>
      <c r="N208" s="148">
        <v>951584.4044306</v>
      </c>
      <c r="O208" s="146" t="s">
        <v>1391</v>
      </c>
    </row>
    <row r="209" spans="1:15" ht="25" x14ac:dyDescent="0.35">
      <c r="A209" s="146" t="s">
        <v>827</v>
      </c>
      <c r="B209" s="171" t="s">
        <v>12</v>
      </c>
      <c r="C209" s="171" t="s">
        <v>828</v>
      </c>
      <c r="D209" s="171" t="s">
        <v>415</v>
      </c>
      <c r="E209" s="147" t="s">
        <v>421</v>
      </c>
      <c r="F209" s="146" t="s">
        <v>3257</v>
      </c>
      <c r="G209" s="146" t="s">
        <v>405</v>
      </c>
      <c r="H209" s="146" t="s">
        <v>1285</v>
      </c>
      <c r="I209" s="146" t="s">
        <v>405</v>
      </c>
      <c r="J209" s="146" t="s">
        <v>3258</v>
      </c>
      <c r="K209" s="146" t="s">
        <v>405</v>
      </c>
      <c r="L209" s="148">
        <v>220.37209912899999</v>
      </c>
      <c r="M209" s="146" t="s">
        <v>1294</v>
      </c>
      <c r="N209" s="148">
        <v>951804.77652970003</v>
      </c>
      <c r="O209" s="146" t="s">
        <v>1402</v>
      </c>
    </row>
    <row r="210" spans="1:15" ht="37.5" x14ac:dyDescent="0.35">
      <c r="A210" s="146" t="s">
        <v>1256</v>
      </c>
      <c r="B210" s="171" t="s">
        <v>12</v>
      </c>
      <c r="C210" s="171" t="s">
        <v>1257</v>
      </c>
      <c r="D210" s="171" t="s">
        <v>415</v>
      </c>
      <c r="E210" s="147" t="s">
        <v>43</v>
      </c>
      <c r="F210" s="146" t="s">
        <v>3259</v>
      </c>
      <c r="G210" s="146" t="s">
        <v>405</v>
      </c>
      <c r="H210" s="146" t="s">
        <v>1258</v>
      </c>
      <c r="I210" s="146" t="s">
        <v>405</v>
      </c>
      <c r="J210" s="146" t="s">
        <v>3260</v>
      </c>
      <c r="K210" s="146" t="s">
        <v>405</v>
      </c>
      <c r="L210" s="148">
        <v>217.03968</v>
      </c>
      <c r="M210" s="146" t="s">
        <v>1294</v>
      </c>
      <c r="N210" s="148">
        <v>952021.81620969996</v>
      </c>
      <c r="O210" s="146" t="s">
        <v>1411</v>
      </c>
    </row>
    <row r="211" spans="1:15" ht="25" x14ac:dyDescent="0.35">
      <c r="A211" s="146" t="s">
        <v>760</v>
      </c>
      <c r="B211" s="171" t="s">
        <v>12</v>
      </c>
      <c r="C211" s="171" t="s">
        <v>761</v>
      </c>
      <c r="D211" s="171" t="s">
        <v>415</v>
      </c>
      <c r="E211" s="147" t="s">
        <v>36</v>
      </c>
      <c r="F211" s="146" t="s">
        <v>3261</v>
      </c>
      <c r="G211" s="146" t="s">
        <v>405</v>
      </c>
      <c r="H211" s="146" t="s">
        <v>1245</v>
      </c>
      <c r="I211" s="146" t="s">
        <v>405</v>
      </c>
      <c r="J211" s="146" t="s">
        <v>3262</v>
      </c>
      <c r="K211" s="146" t="s">
        <v>405</v>
      </c>
      <c r="L211" s="148">
        <v>216.834122624</v>
      </c>
      <c r="M211" s="146" t="s">
        <v>1294</v>
      </c>
      <c r="N211" s="148">
        <v>952238.65033229999</v>
      </c>
      <c r="O211" s="146" t="s">
        <v>1423</v>
      </c>
    </row>
    <row r="212" spans="1:15" ht="25" x14ac:dyDescent="0.35">
      <c r="A212" s="146" t="s">
        <v>1323</v>
      </c>
      <c r="B212" s="171" t="s">
        <v>12</v>
      </c>
      <c r="C212" s="171" t="s">
        <v>1324</v>
      </c>
      <c r="D212" s="171" t="s">
        <v>415</v>
      </c>
      <c r="E212" s="147" t="s">
        <v>1325</v>
      </c>
      <c r="F212" s="146" t="s">
        <v>3263</v>
      </c>
      <c r="G212" s="146" t="s">
        <v>405</v>
      </c>
      <c r="H212" s="146" t="s">
        <v>1326</v>
      </c>
      <c r="I212" s="146" t="s">
        <v>405</v>
      </c>
      <c r="J212" s="146" t="s">
        <v>3264</v>
      </c>
      <c r="K212" s="146" t="s">
        <v>405</v>
      </c>
      <c r="L212" s="148">
        <v>215.415757232</v>
      </c>
      <c r="M212" s="146" t="s">
        <v>1294</v>
      </c>
      <c r="N212" s="148">
        <v>952454.06608949997</v>
      </c>
      <c r="O212" s="146" t="s">
        <v>1436</v>
      </c>
    </row>
    <row r="213" spans="1:15" ht="25" x14ac:dyDescent="0.35">
      <c r="A213" s="146" t="s">
        <v>1497</v>
      </c>
      <c r="B213" s="171" t="s">
        <v>12</v>
      </c>
      <c r="C213" s="171" t="s">
        <v>1498</v>
      </c>
      <c r="D213" s="171" t="s">
        <v>491</v>
      </c>
      <c r="E213" s="147" t="s">
        <v>409</v>
      </c>
      <c r="F213" s="146" t="s">
        <v>3265</v>
      </c>
      <c r="G213" s="146" t="s">
        <v>405</v>
      </c>
      <c r="H213" s="146" t="s">
        <v>1499</v>
      </c>
      <c r="I213" s="146" t="s">
        <v>405</v>
      </c>
      <c r="J213" s="146" t="s">
        <v>3266</v>
      </c>
      <c r="K213" s="146" t="s">
        <v>405</v>
      </c>
      <c r="L213" s="148">
        <v>207.345395268</v>
      </c>
      <c r="M213" s="146" t="s">
        <v>1294</v>
      </c>
      <c r="N213" s="148">
        <v>952661.41148480005</v>
      </c>
      <c r="O213" s="146" t="s">
        <v>1454</v>
      </c>
    </row>
    <row r="214" spans="1:15" ht="25" x14ac:dyDescent="0.35">
      <c r="A214" s="146" t="s">
        <v>722</v>
      </c>
      <c r="B214" s="171" t="s">
        <v>12</v>
      </c>
      <c r="C214" s="171" t="s">
        <v>723</v>
      </c>
      <c r="D214" s="171" t="s">
        <v>415</v>
      </c>
      <c r="E214" s="147" t="s">
        <v>16</v>
      </c>
      <c r="F214" s="146" t="s">
        <v>1169</v>
      </c>
      <c r="G214" s="146" t="s">
        <v>405</v>
      </c>
      <c r="H214" s="146" t="s">
        <v>1181</v>
      </c>
      <c r="I214" s="146" t="s">
        <v>405</v>
      </c>
      <c r="J214" s="146" t="s">
        <v>1181</v>
      </c>
      <c r="K214" s="146" t="s">
        <v>405</v>
      </c>
      <c r="L214" s="148">
        <v>205.32</v>
      </c>
      <c r="M214" s="146" t="s">
        <v>1294</v>
      </c>
      <c r="N214" s="148">
        <v>952866.7314848</v>
      </c>
      <c r="O214" s="146" t="s">
        <v>1670</v>
      </c>
    </row>
    <row r="215" spans="1:15" ht="25" x14ac:dyDescent="0.35">
      <c r="A215" s="146" t="s">
        <v>632</v>
      </c>
      <c r="B215" s="171" t="s">
        <v>12</v>
      </c>
      <c r="C215" s="171" t="s">
        <v>633</v>
      </c>
      <c r="D215" s="171" t="s">
        <v>415</v>
      </c>
      <c r="E215" s="147" t="s">
        <v>16</v>
      </c>
      <c r="F215" s="146" t="s">
        <v>3267</v>
      </c>
      <c r="G215" s="146" t="s">
        <v>405</v>
      </c>
      <c r="H215" s="146" t="s">
        <v>1261</v>
      </c>
      <c r="I215" s="146" t="s">
        <v>405</v>
      </c>
      <c r="J215" s="146" t="s">
        <v>3268</v>
      </c>
      <c r="K215" s="146" t="s">
        <v>405</v>
      </c>
      <c r="L215" s="148">
        <v>195.36114000000001</v>
      </c>
      <c r="M215" s="146" t="s">
        <v>1294</v>
      </c>
      <c r="N215" s="148">
        <v>953062.09262480005</v>
      </c>
      <c r="O215" s="146" t="s">
        <v>1673</v>
      </c>
    </row>
    <row r="216" spans="1:15" x14ac:dyDescent="0.35">
      <c r="A216" s="146" t="s">
        <v>2132</v>
      </c>
      <c r="B216" s="171" t="s">
        <v>17</v>
      </c>
      <c r="C216" s="171" t="s">
        <v>2133</v>
      </c>
      <c r="D216" s="171" t="s">
        <v>415</v>
      </c>
      <c r="E216" s="147" t="s">
        <v>16</v>
      </c>
      <c r="F216" s="146" t="s">
        <v>1090</v>
      </c>
      <c r="G216" s="146" t="s">
        <v>405</v>
      </c>
      <c r="H216" s="146" t="s">
        <v>3269</v>
      </c>
      <c r="I216" s="146" t="s">
        <v>405</v>
      </c>
      <c r="J216" s="146" t="s">
        <v>3270</v>
      </c>
      <c r="K216" s="146" t="s">
        <v>405</v>
      </c>
      <c r="L216" s="148">
        <v>195.12</v>
      </c>
      <c r="M216" s="146" t="s">
        <v>1294</v>
      </c>
      <c r="N216" s="148">
        <v>953257.21262480004</v>
      </c>
      <c r="O216" s="146" t="s">
        <v>1692</v>
      </c>
    </row>
    <row r="217" spans="1:15" ht="25" x14ac:dyDescent="0.35">
      <c r="A217" s="146" t="s">
        <v>3271</v>
      </c>
      <c r="B217" s="171" t="s">
        <v>17</v>
      </c>
      <c r="C217" s="171" t="s">
        <v>3272</v>
      </c>
      <c r="D217" s="171" t="s">
        <v>415</v>
      </c>
      <c r="E217" s="147" t="s">
        <v>277</v>
      </c>
      <c r="F217" s="146" t="s">
        <v>3273</v>
      </c>
      <c r="G217" s="146" t="s">
        <v>405</v>
      </c>
      <c r="H217" s="146" t="s">
        <v>3274</v>
      </c>
      <c r="I217" s="146" t="s">
        <v>405</v>
      </c>
      <c r="J217" s="146" t="s">
        <v>3275</v>
      </c>
      <c r="K217" s="146" t="s">
        <v>405</v>
      </c>
      <c r="L217" s="148">
        <v>193.2128352</v>
      </c>
      <c r="M217" s="146" t="s">
        <v>1294</v>
      </c>
      <c r="N217" s="148">
        <v>953450.42546000006</v>
      </c>
      <c r="O217" s="146" t="s">
        <v>3276</v>
      </c>
    </row>
    <row r="218" spans="1:15" x14ac:dyDescent="0.35">
      <c r="A218" s="146" t="s">
        <v>1110</v>
      </c>
      <c r="B218" s="171" t="s">
        <v>17</v>
      </c>
      <c r="C218" s="171" t="s">
        <v>1111</v>
      </c>
      <c r="D218" s="171" t="s">
        <v>415</v>
      </c>
      <c r="E218" s="147" t="s">
        <v>36</v>
      </c>
      <c r="F218" s="146" t="s">
        <v>3277</v>
      </c>
      <c r="G218" s="146" t="s">
        <v>405</v>
      </c>
      <c r="H218" s="146" t="s">
        <v>1588</v>
      </c>
      <c r="I218" s="146" t="s">
        <v>405</v>
      </c>
      <c r="J218" s="146" t="s">
        <v>3278</v>
      </c>
      <c r="K218" s="146" t="s">
        <v>405</v>
      </c>
      <c r="L218" s="148">
        <v>191.87910000000002</v>
      </c>
      <c r="M218" s="146" t="s">
        <v>1294</v>
      </c>
      <c r="N218" s="148">
        <v>953642.30455999996</v>
      </c>
      <c r="O218" s="146" t="s">
        <v>3279</v>
      </c>
    </row>
    <row r="219" spans="1:15" x14ac:dyDescent="0.35">
      <c r="A219" s="146" t="s">
        <v>459</v>
      </c>
      <c r="B219" s="171" t="s">
        <v>17</v>
      </c>
      <c r="C219" s="171" t="s">
        <v>460</v>
      </c>
      <c r="D219" s="171" t="s">
        <v>415</v>
      </c>
      <c r="E219" s="147" t="s">
        <v>416</v>
      </c>
      <c r="F219" s="146" t="s">
        <v>1278</v>
      </c>
      <c r="G219" s="146" t="s">
        <v>405</v>
      </c>
      <c r="H219" s="146" t="s">
        <v>1630</v>
      </c>
      <c r="I219" s="146" t="s">
        <v>405</v>
      </c>
      <c r="J219" s="146" t="s">
        <v>1631</v>
      </c>
      <c r="K219" s="146" t="s">
        <v>405</v>
      </c>
      <c r="L219" s="148">
        <v>189.35</v>
      </c>
      <c r="M219" s="146" t="s">
        <v>1294</v>
      </c>
      <c r="N219" s="148">
        <v>953831.65456000005</v>
      </c>
      <c r="O219" s="146" t="s">
        <v>3280</v>
      </c>
    </row>
    <row r="220" spans="1:15" x14ac:dyDescent="0.35">
      <c r="A220" s="146" t="s">
        <v>692</v>
      </c>
      <c r="B220" s="171" t="s">
        <v>17</v>
      </c>
      <c r="C220" s="171" t="s">
        <v>693</v>
      </c>
      <c r="D220" s="171" t="s">
        <v>415</v>
      </c>
      <c r="E220" s="147" t="s">
        <v>16</v>
      </c>
      <c r="F220" s="146" t="s">
        <v>3281</v>
      </c>
      <c r="G220" s="146" t="s">
        <v>405</v>
      </c>
      <c r="H220" s="146" t="s">
        <v>1328</v>
      </c>
      <c r="I220" s="146" t="s">
        <v>405</v>
      </c>
      <c r="J220" s="146" t="s">
        <v>3282</v>
      </c>
      <c r="K220" s="146" t="s">
        <v>405</v>
      </c>
      <c r="L220" s="148">
        <v>187.679</v>
      </c>
      <c r="M220" s="146" t="s">
        <v>1294</v>
      </c>
      <c r="N220" s="148">
        <v>954019.33356000006</v>
      </c>
      <c r="O220" s="146" t="s">
        <v>3283</v>
      </c>
    </row>
    <row r="221" spans="1:15" x14ac:dyDescent="0.35">
      <c r="A221" s="146" t="s">
        <v>1296</v>
      </c>
      <c r="B221" s="171" t="s">
        <v>17</v>
      </c>
      <c r="C221" s="171" t="s">
        <v>1297</v>
      </c>
      <c r="D221" s="171" t="s">
        <v>415</v>
      </c>
      <c r="E221" s="147" t="s">
        <v>16</v>
      </c>
      <c r="F221" s="146" t="s">
        <v>1278</v>
      </c>
      <c r="G221" s="146" t="s">
        <v>405</v>
      </c>
      <c r="H221" s="146" t="s">
        <v>1632</v>
      </c>
      <c r="I221" s="146" t="s">
        <v>405</v>
      </c>
      <c r="J221" s="146" t="s">
        <v>1633</v>
      </c>
      <c r="K221" s="146" t="s">
        <v>405</v>
      </c>
      <c r="L221" s="148">
        <v>180.63499999999999</v>
      </c>
      <c r="M221" s="146" t="s">
        <v>1294</v>
      </c>
      <c r="N221" s="148">
        <v>954199.96855999995</v>
      </c>
      <c r="O221" s="146" t="s">
        <v>3284</v>
      </c>
    </row>
    <row r="222" spans="1:15" x14ac:dyDescent="0.35">
      <c r="A222" s="146" t="s">
        <v>679</v>
      </c>
      <c r="B222" s="171" t="s">
        <v>17</v>
      </c>
      <c r="C222" s="171" t="s">
        <v>680</v>
      </c>
      <c r="D222" s="171" t="s">
        <v>415</v>
      </c>
      <c r="E222" s="147" t="s">
        <v>16</v>
      </c>
      <c r="F222" s="146" t="s">
        <v>3285</v>
      </c>
      <c r="G222" s="146" t="s">
        <v>405</v>
      </c>
      <c r="H222" s="146" t="s">
        <v>1641</v>
      </c>
      <c r="I222" s="146" t="s">
        <v>405</v>
      </c>
      <c r="J222" s="146" t="s">
        <v>3286</v>
      </c>
      <c r="K222" s="146" t="s">
        <v>405</v>
      </c>
      <c r="L222" s="148">
        <v>174.876</v>
      </c>
      <c r="M222" s="146" t="s">
        <v>1294</v>
      </c>
      <c r="N222" s="148">
        <v>954374.84456</v>
      </c>
      <c r="O222" s="146" t="s">
        <v>3287</v>
      </c>
    </row>
    <row r="223" spans="1:15" x14ac:dyDescent="0.35">
      <c r="A223" s="146" t="s">
        <v>451</v>
      </c>
      <c r="B223" s="171" t="s">
        <v>17</v>
      </c>
      <c r="C223" s="171" t="s">
        <v>452</v>
      </c>
      <c r="D223" s="171" t="s">
        <v>415</v>
      </c>
      <c r="E223" s="147" t="s">
        <v>421</v>
      </c>
      <c r="F223" s="146" t="s">
        <v>1178</v>
      </c>
      <c r="G223" s="146" t="s">
        <v>405</v>
      </c>
      <c r="H223" s="146" t="s">
        <v>1635</v>
      </c>
      <c r="I223" s="146" t="s">
        <v>405</v>
      </c>
      <c r="J223" s="146" t="s">
        <v>1636</v>
      </c>
      <c r="K223" s="146" t="s">
        <v>405</v>
      </c>
      <c r="L223" s="148">
        <v>169.47</v>
      </c>
      <c r="M223" s="146" t="s">
        <v>1294</v>
      </c>
      <c r="N223" s="148">
        <v>954544.31455999997</v>
      </c>
      <c r="O223" s="146" t="s">
        <v>3288</v>
      </c>
    </row>
    <row r="224" spans="1:15" x14ac:dyDescent="0.35">
      <c r="A224" s="146" t="s">
        <v>1299</v>
      </c>
      <c r="B224" s="171" t="s">
        <v>17</v>
      </c>
      <c r="C224" s="171" t="s">
        <v>1300</v>
      </c>
      <c r="D224" s="171" t="s">
        <v>491</v>
      </c>
      <c r="E224" s="147" t="s">
        <v>409</v>
      </c>
      <c r="F224" s="146" t="s">
        <v>3253</v>
      </c>
      <c r="G224" s="146" t="s">
        <v>405</v>
      </c>
      <c r="H224" s="146" t="s">
        <v>1569</v>
      </c>
      <c r="I224" s="146" t="s">
        <v>405</v>
      </c>
      <c r="J224" s="146" t="s">
        <v>3289</v>
      </c>
      <c r="K224" s="146" t="s">
        <v>405</v>
      </c>
      <c r="L224" s="148">
        <v>166.38900000000001</v>
      </c>
      <c r="M224" s="146" t="s">
        <v>1294</v>
      </c>
      <c r="N224" s="148">
        <v>954710.70356000005</v>
      </c>
      <c r="O224" s="146" t="s">
        <v>3290</v>
      </c>
    </row>
    <row r="225" spans="1:15" ht="25" x14ac:dyDescent="0.35">
      <c r="A225" s="146" t="s">
        <v>610</v>
      </c>
      <c r="B225" s="171" t="s">
        <v>12</v>
      </c>
      <c r="C225" s="171" t="s">
        <v>611</v>
      </c>
      <c r="D225" s="171" t="s">
        <v>415</v>
      </c>
      <c r="E225" s="147" t="s">
        <v>16</v>
      </c>
      <c r="F225" s="146" t="s">
        <v>1164</v>
      </c>
      <c r="G225" s="146" t="s">
        <v>405</v>
      </c>
      <c r="H225" s="146" t="s">
        <v>1269</v>
      </c>
      <c r="I225" s="146" t="s">
        <v>405</v>
      </c>
      <c r="J225" s="146" t="s">
        <v>3291</v>
      </c>
      <c r="K225" s="146" t="s">
        <v>405</v>
      </c>
      <c r="L225" s="148">
        <v>166.35</v>
      </c>
      <c r="M225" s="146" t="s">
        <v>1294</v>
      </c>
      <c r="N225" s="148">
        <v>954877.05356000003</v>
      </c>
      <c r="O225" s="146" t="s">
        <v>3292</v>
      </c>
    </row>
    <row r="226" spans="1:15" x14ac:dyDescent="0.35">
      <c r="A226" s="146" t="s">
        <v>3293</v>
      </c>
      <c r="B226" s="171" t="s">
        <v>17</v>
      </c>
      <c r="C226" s="171" t="s">
        <v>3294</v>
      </c>
      <c r="D226" s="171" t="s">
        <v>415</v>
      </c>
      <c r="E226" s="147" t="s">
        <v>421</v>
      </c>
      <c r="F226" s="146" t="s">
        <v>3295</v>
      </c>
      <c r="G226" s="146" t="s">
        <v>405</v>
      </c>
      <c r="H226" s="146" t="s">
        <v>980</v>
      </c>
      <c r="I226" s="146" t="s">
        <v>405</v>
      </c>
      <c r="J226" s="146" t="s">
        <v>3296</v>
      </c>
      <c r="K226" s="146" t="s">
        <v>405</v>
      </c>
      <c r="L226" s="148">
        <v>158.268</v>
      </c>
      <c r="M226" s="146" t="s">
        <v>1294</v>
      </c>
      <c r="N226" s="148">
        <v>955035.32155999995</v>
      </c>
      <c r="O226" s="146" t="s">
        <v>3297</v>
      </c>
    </row>
    <row r="227" spans="1:15" ht="25" x14ac:dyDescent="0.35">
      <c r="A227" s="146" t="s">
        <v>3298</v>
      </c>
      <c r="B227" s="171" t="s">
        <v>12</v>
      </c>
      <c r="C227" s="171" t="s">
        <v>3299</v>
      </c>
      <c r="D227" s="171" t="s">
        <v>415</v>
      </c>
      <c r="E227" s="147" t="s">
        <v>43</v>
      </c>
      <c r="F227" s="146" t="s">
        <v>3300</v>
      </c>
      <c r="G227" s="146" t="s">
        <v>405</v>
      </c>
      <c r="H227" s="146" t="s">
        <v>3301</v>
      </c>
      <c r="I227" s="146" t="s">
        <v>405</v>
      </c>
      <c r="J227" s="146" t="s">
        <v>3302</v>
      </c>
      <c r="K227" s="146" t="s">
        <v>405</v>
      </c>
      <c r="L227" s="148">
        <v>156.67080000000001</v>
      </c>
      <c r="M227" s="146" t="s">
        <v>1294</v>
      </c>
      <c r="N227" s="148">
        <v>955191.99236000003</v>
      </c>
      <c r="O227" s="146" t="s">
        <v>3303</v>
      </c>
    </row>
    <row r="228" spans="1:15" ht="25" x14ac:dyDescent="0.35">
      <c r="A228" s="146" t="s">
        <v>2144</v>
      </c>
      <c r="B228" s="171" t="s">
        <v>12</v>
      </c>
      <c r="C228" s="171" t="s">
        <v>2145</v>
      </c>
      <c r="D228" s="171" t="s">
        <v>415</v>
      </c>
      <c r="E228" s="147" t="s">
        <v>16</v>
      </c>
      <c r="F228" s="146" t="s">
        <v>1187</v>
      </c>
      <c r="G228" s="146" t="s">
        <v>405</v>
      </c>
      <c r="H228" s="146" t="s">
        <v>3304</v>
      </c>
      <c r="I228" s="146" t="s">
        <v>405</v>
      </c>
      <c r="J228" s="146" t="s">
        <v>3305</v>
      </c>
      <c r="K228" s="146" t="s">
        <v>405</v>
      </c>
      <c r="L228" s="148">
        <v>156.36000000000001</v>
      </c>
      <c r="M228" s="146" t="s">
        <v>1294</v>
      </c>
      <c r="N228" s="148">
        <v>955348.35236000002</v>
      </c>
      <c r="O228" s="146" t="s">
        <v>3306</v>
      </c>
    </row>
    <row r="229" spans="1:15" x14ac:dyDescent="0.35">
      <c r="A229" s="146" t="s">
        <v>675</v>
      </c>
      <c r="B229" s="171" t="s">
        <v>17</v>
      </c>
      <c r="C229" s="171" t="s">
        <v>676</v>
      </c>
      <c r="D229" s="171" t="s">
        <v>415</v>
      </c>
      <c r="E229" s="147" t="s">
        <v>16</v>
      </c>
      <c r="F229" s="146" t="s">
        <v>3285</v>
      </c>
      <c r="G229" s="146" t="s">
        <v>405</v>
      </c>
      <c r="H229" s="146" t="s">
        <v>1642</v>
      </c>
      <c r="I229" s="146" t="s">
        <v>405</v>
      </c>
      <c r="J229" s="146" t="s">
        <v>3307</v>
      </c>
      <c r="K229" s="146" t="s">
        <v>405</v>
      </c>
      <c r="L229" s="148">
        <v>150.97874999999999</v>
      </c>
      <c r="M229" s="146" t="s">
        <v>1294</v>
      </c>
      <c r="N229" s="148">
        <v>955499.33111000003</v>
      </c>
      <c r="O229" s="146" t="s">
        <v>3308</v>
      </c>
    </row>
    <row r="230" spans="1:15" ht="50" x14ac:dyDescent="0.35">
      <c r="A230" s="146" t="s">
        <v>1354</v>
      </c>
      <c r="B230" s="171" t="s">
        <v>12</v>
      </c>
      <c r="C230" s="171" t="s">
        <v>1355</v>
      </c>
      <c r="D230" s="171" t="s">
        <v>837</v>
      </c>
      <c r="E230" s="147" t="s">
        <v>16</v>
      </c>
      <c r="F230" s="146" t="s">
        <v>3309</v>
      </c>
      <c r="G230" s="146" t="s">
        <v>405</v>
      </c>
      <c r="H230" s="146" t="s">
        <v>1356</v>
      </c>
      <c r="I230" s="146" t="s">
        <v>405</v>
      </c>
      <c r="J230" s="146" t="s">
        <v>3310</v>
      </c>
      <c r="K230" s="146" t="s">
        <v>405</v>
      </c>
      <c r="L230" s="148">
        <v>145.45162970800001</v>
      </c>
      <c r="M230" s="146" t="s">
        <v>1321</v>
      </c>
      <c r="N230" s="148">
        <v>955644.78273970005</v>
      </c>
      <c r="O230" s="146" t="s">
        <v>3311</v>
      </c>
    </row>
    <row r="231" spans="1:15" ht="50" x14ac:dyDescent="0.35">
      <c r="A231" s="146" t="s">
        <v>2158</v>
      </c>
      <c r="B231" s="171" t="s">
        <v>12</v>
      </c>
      <c r="C231" s="171" t="s">
        <v>2159</v>
      </c>
      <c r="D231" s="171" t="s">
        <v>415</v>
      </c>
      <c r="E231" s="147" t="s">
        <v>16</v>
      </c>
      <c r="F231" s="146" t="s">
        <v>1039</v>
      </c>
      <c r="G231" s="146" t="s">
        <v>405</v>
      </c>
      <c r="H231" s="146" t="s">
        <v>943</v>
      </c>
      <c r="I231" s="146" t="s">
        <v>405</v>
      </c>
      <c r="J231" s="146" t="s">
        <v>3312</v>
      </c>
      <c r="K231" s="146" t="s">
        <v>405</v>
      </c>
      <c r="L231" s="148">
        <v>141.66</v>
      </c>
      <c r="M231" s="146" t="s">
        <v>1321</v>
      </c>
      <c r="N231" s="148">
        <v>955786.44273969997</v>
      </c>
      <c r="O231" s="146" t="s">
        <v>3313</v>
      </c>
    </row>
    <row r="232" spans="1:15" ht="50" x14ac:dyDescent="0.35">
      <c r="A232" s="146" t="s">
        <v>724</v>
      </c>
      <c r="B232" s="171" t="s">
        <v>12</v>
      </c>
      <c r="C232" s="171" t="s">
        <v>725</v>
      </c>
      <c r="D232" s="171" t="s">
        <v>415</v>
      </c>
      <c r="E232" s="147" t="s">
        <v>16</v>
      </c>
      <c r="F232" s="146" t="s">
        <v>1187</v>
      </c>
      <c r="G232" s="146" t="s">
        <v>405</v>
      </c>
      <c r="H232" s="146" t="s">
        <v>1205</v>
      </c>
      <c r="I232" s="146" t="s">
        <v>405</v>
      </c>
      <c r="J232" s="146" t="s">
        <v>3314</v>
      </c>
      <c r="K232" s="146" t="s">
        <v>405</v>
      </c>
      <c r="L232" s="148">
        <v>139.86000000000001</v>
      </c>
      <c r="M232" s="146" t="s">
        <v>1321</v>
      </c>
      <c r="N232" s="148">
        <v>955926.30273969995</v>
      </c>
      <c r="O232" s="146" t="s">
        <v>3315</v>
      </c>
    </row>
    <row r="233" spans="1:15" x14ac:dyDescent="0.35">
      <c r="A233" s="146" t="s">
        <v>1445</v>
      </c>
      <c r="B233" s="171" t="s">
        <v>17</v>
      </c>
      <c r="C233" s="171" t="s">
        <v>448</v>
      </c>
      <c r="D233" s="171" t="s">
        <v>415</v>
      </c>
      <c r="E233" s="147" t="s">
        <v>16</v>
      </c>
      <c r="F233" s="146" t="s">
        <v>3316</v>
      </c>
      <c r="G233" s="146" t="s">
        <v>405</v>
      </c>
      <c r="H233" s="146" t="s">
        <v>1665</v>
      </c>
      <c r="I233" s="146" t="s">
        <v>405</v>
      </c>
      <c r="J233" s="146" t="s">
        <v>3317</v>
      </c>
      <c r="K233" s="146" t="s">
        <v>405</v>
      </c>
      <c r="L233" s="148">
        <v>137.714</v>
      </c>
      <c r="M233" s="146" t="s">
        <v>1321</v>
      </c>
      <c r="N233" s="148">
        <v>956064.01673969999</v>
      </c>
      <c r="O233" s="146" t="s">
        <v>3318</v>
      </c>
    </row>
    <row r="234" spans="1:15" ht="25" x14ac:dyDescent="0.35">
      <c r="A234" s="146" t="s">
        <v>820</v>
      </c>
      <c r="B234" s="171" t="s">
        <v>12</v>
      </c>
      <c r="C234" s="171" t="s">
        <v>821</v>
      </c>
      <c r="D234" s="171" t="s">
        <v>415</v>
      </c>
      <c r="E234" s="147" t="s">
        <v>277</v>
      </c>
      <c r="F234" s="146" t="s">
        <v>3319</v>
      </c>
      <c r="G234" s="146" t="s">
        <v>405</v>
      </c>
      <c r="H234" s="146" t="s">
        <v>1145</v>
      </c>
      <c r="I234" s="146" t="s">
        <v>405</v>
      </c>
      <c r="J234" s="146" t="s">
        <v>3320</v>
      </c>
      <c r="K234" s="146" t="s">
        <v>405</v>
      </c>
      <c r="L234" s="148">
        <v>136.54624896000001</v>
      </c>
      <c r="M234" s="146" t="s">
        <v>1321</v>
      </c>
      <c r="N234" s="148">
        <v>956200.5629887</v>
      </c>
      <c r="O234" s="146" t="s">
        <v>3321</v>
      </c>
    </row>
    <row r="235" spans="1:15" ht="37.5" x14ac:dyDescent="0.35">
      <c r="A235" s="146" t="s">
        <v>3322</v>
      </c>
      <c r="B235" s="171" t="s">
        <v>12</v>
      </c>
      <c r="C235" s="171" t="s">
        <v>3323</v>
      </c>
      <c r="D235" s="171" t="s">
        <v>415</v>
      </c>
      <c r="E235" s="147" t="s">
        <v>16</v>
      </c>
      <c r="F235" s="146" t="s">
        <v>1169</v>
      </c>
      <c r="G235" s="146" t="s">
        <v>405</v>
      </c>
      <c r="H235" s="146" t="s">
        <v>3324</v>
      </c>
      <c r="I235" s="146" t="s">
        <v>405</v>
      </c>
      <c r="J235" s="146" t="s">
        <v>3324</v>
      </c>
      <c r="K235" s="146" t="s">
        <v>405</v>
      </c>
      <c r="L235" s="148">
        <v>134.62</v>
      </c>
      <c r="M235" s="146" t="s">
        <v>1321</v>
      </c>
      <c r="N235" s="148">
        <v>956335.18298869999</v>
      </c>
      <c r="O235" s="146" t="s">
        <v>3325</v>
      </c>
    </row>
    <row r="236" spans="1:15" x14ac:dyDescent="0.35">
      <c r="A236" s="146" t="s">
        <v>1188</v>
      </c>
      <c r="B236" s="171" t="s">
        <v>17</v>
      </c>
      <c r="C236" s="171" t="s">
        <v>1189</v>
      </c>
      <c r="D236" s="171" t="s">
        <v>491</v>
      </c>
      <c r="E236" s="147" t="s">
        <v>409</v>
      </c>
      <c r="F236" s="146" t="s">
        <v>3326</v>
      </c>
      <c r="G236" s="146" t="s">
        <v>405</v>
      </c>
      <c r="H236" s="146" t="s">
        <v>1568</v>
      </c>
      <c r="I236" s="146" t="s">
        <v>405</v>
      </c>
      <c r="J236" s="146" t="s">
        <v>3327</v>
      </c>
      <c r="K236" s="146" t="s">
        <v>405</v>
      </c>
      <c r="L236" s="148">
        <v>132.92680799999999</v>
      </c>
      <c r="M236" s="146" t="s">
        <v>1321</v>
      </c>
      <c r="N236" s="148">
        <v>956468.10979669995</v>
      </c>
      <c r="O236" s="146" t="s">
        <v>3328</v>
      </c>
    </row>
    <row r="237" spans="1:15" ht="37.5" x14ac:dyDescent="0.35">
      <c r="A237" s="146" t="s">
        <v>2121</v>
      </c>
      <c r="B237" s="171" t="s">
        <v>12</v>
      </c>
      <c r="C237" s="171" t="s">
        <v>2122</v>
      </c>
      <c r="D237" s="171" t="s">
        <v>415</v>
      </c>
      <c r="E237" s="147" t="s">
        <v>16</v>
      </c>
      <c r="F237" s="146" t="s">
        <v>3329</v>
      </c>
      <c r="G237" s="146" t="s">
        <v>405</v>
      </c>
      <c r="H237" s="146" t="s">
        <v>3330</v>
      </c>
      <c r="I237" s="146" t="s">
        <v>405</v>
      </c>
      <c r="J237" s="146" t="s">
        <v>3331</v>
      </c>
      <c r="K237" s="146" t="s">
        <v>405</v>
      </c>
      <c r="L237" s="148">
        <v>123.17217264</v>
      </c>
      <c r="M237" s="146" t="s">
        <v>1321</v>
      </c>
      <c r="N237" s="148">
        <v>956591.28196930001</v>
      </c>
      <c r="O237" s="146" t="s">
        <v>3332</v>
      </c>
    </row>
    <row r="238" spans="1:15" ht="25" x14ac:dyDescent="0.35">
      <c r="A238" s="146" t="s">
        <v>1280</v>
      </c>
      <c r="B238" s="171" t="s">
        <v>12</v>
      </c>
      <c r="C238" s="171" t="s">
        <v>1281</v>
      </c>
      <c r="D238" s="171" t="s">
        <v>415</v>
      </c>
      <c r="E238" s="147" t="s">
        <v>36</v>
      </c>
      <c r="F238" s="146" t="s">
        <v>3333</v>
      </c>
      <c r="G238" s="146" t="s">
        <v>405</v>
      </c>
      <c r="H238" s="146" t="s">
        <v>1282</v>
      </c>
      <c r="I238" s="146" t="s">
        <v>405</v>
      </c>
      <c r="J238" s="146" t="s">
        <v>3334</v>
      </c>
      <c r="K238" s="146" t="s">
        <v>405</v>
      </c>
      <c r="L238" s="148">
        <v>122.88120933000002</v>
      </c>
      <c r="M238" s="146" t="s">
        <v>1321</v>
      </c>
      <c r="N238" s="148">
        <v>956714.16317860002</v>
      </c>
      <c r="O238" s="146" t="s">
        <v>3335</v>
      </c>
    </row>
    <row r="239" spans="1:15" x14ac:dyDescent="0.35">
      <c r="A239" s="146" t="s">
        <v>687</v>
      </c>
      <c r="B239" s="171" t="s">
        <v>17</v>
      </c>
      <c r="C239" s="171" t="s">
        <v>688</v>
      </c>
      <c r="D239" s="171" t="s">
        <v>415</v>
      </c>
      <c r="E239" s="147" t="s">
        <v>16</v>
      </c>
      <c r="F239" s="146" t="s">
        <v>3094</v>
      </c>
      <c r="G239" s="146" t="s">
        <v>405</v>
      </c>
      <c r="H239" s="146" t="s">
        <v>1647</v>
      </c>
      <c r="I239" s="146" t="s">
        <v>405</v>
      </c>
      <c r="J239" s="146" t="s">
        <v>3336</v>
      </c>
      <c r="K239" s="146" t="s">
        <v>405</v>
      </c>
      <c r="L239" s="148">
        <v>119.53400000000001</v>
      </c>
      <c r="M239" s="146" t="s">
        <v>1321</v>
      </c>
      <c r="N239" s="148">
        <v>956833.69717860001</v>
      </c>
      <c r="O239" s="146" t="s">
        <v>3337</v>
      </c>
    </row>
    <row r="240" spans="1:15" ht="25" x14ac:dyDescent="0.35">
      <c r="A240" s="146" t="s">
        <v>710</v>
      </c>
      <c r="B240" s="171" t="s">
        <v>12</v>
      </c>
      <c r="C240" s="171" t="s">
        <v>711</v>
      </c>
      <c r="D240" s="171" t="s">
        <v>415</v>
      </c>
      <c r="E240" s="147" t="s">
        <v>16</v>
      </c>
      <c r="F240" s="146" t="s">
        <v>1115</v>
      </c>
      <c r="G240" s="146" t="s">
        <v>405</v>
      </c>
      <c r="H240" s="146" t="s">
        <v>1381</v>
      </c>
      <c r="I240" s="146" t="s">
        <v>405</v>
      </c>
      <c r="J240" s="146" t="s">
        <v>3338</v>
      </c>
      <c r="K240" s="146" t="s">
        <v>405</v>
      </c>
      <c r="L240" s="148">
        <v>119.44</v>
      </c>
      <c r="M240" s="146" t="s">
        <v>1321</v>
      </c>
      <c r="N240" s="148">
        <v>956953.13717859995</v>
      </c>
      <c r="O240" s="146" t="s">
        <v>3339</v>
      </c>
    </row>
    <row r="241" spans="1:15" x14ac:dyDescent="0.35">
      <c r="A241" s="146" t="s">
        <v>1207</v>
      </c>
      <c r="B241" s="171" t="s">
        <v>17</v>
      </c>
      <c r="C241" s="171" t="s">
        <v>1208</v>
      </c>
      <c r="D241" s="171" t="s">
        <v>415</v>
      </c>
      <c r="E241" s="147" t="s">
        <v>421</v>
      </c>
      <c r="F241" s="146" t="s">
        <v>3340</v>
      </c>
      <c r="G241" s="146" t="s">
        <v>405</v>
      </c>
      <c r="H241" s="146" t="s">
        <v>1614</v>
      </c>
      <c r="I241" s="146" t="s">
        <v>405</v>
      </c>
      <c r="J241" s="146" t="s">
        <v>3341</v>
      </c>
      <c r="K241" s="146" t="s">
        <v>405</v>
      </c>
      <c r="L241" s="148">
        <v>109.840458</v>
      </c>
      <c r="M241" s="146" t="s">
        <v>1321</v>
      </c>
      <c r="N241" s="148">
        <v>957062.97763660003</v>
      </c>
      <c r="O241" s="146" t="s">
        <v>3342</v>
      </c>
    </row>
    <row r="242" spans="1:15" ht="50" x14ac:dyDescent="0.35">
      <c r="A242" s="146" t="s">
        <v>1232</v>
      </c>
      <c r="B242" s="171" t="s">
        <v>12</v>
      </c>
      <c r="C242" s="171" t="s">
        <v>1233</v>
      </c>
      <c r="D242" s="171" t="s">
        <v>415</v>
      </c>
      <c r="E242" s="147" t="s">
        <v>43</v>
      </c>
      <c r="F242" s="146" t="s">
        <v>3343</v>
      </c>
      <c r="G242" s="146" t="s">
        <v>405</v>
      </c>
      <c r="H242" s="146" t="s">
        <v>1234</v>
      </c>
      <c r="I242" s="146" t="s">
        <v>405</v>
      </c>
      <c r="J242" s="146" t="s">
        <v>3344</v>
      </c>
      <c r="K242" s="146" t="s">
        <v>405</v>
      </c>
      <c r="L242" s="148">
        <v>106.7634</v>
      </c>
      <c r="M242" s="146" t="s">
        <v>1321</v>
      </c>
      <c r="N242" s="148">
        <v>957169.74103659997</v>
      </c>
      <c r="O242" s="146" t="s">
        <v>3345</v>
      </c>
    </row>
    <row r="243" spans="1:15" ht="25" x14ac:dyDescent="0.35">
      <c r="A243" s="146" t="s">
        <v>2092</v>
      </c>
      <c r="B243" s="171" t="s">
        <v>12</v>
      </c>
      <c r="C243" s="171" t="s">
        <v>2093</v>
      </c>
      <c r="D243" s="171" t="s">
        <v>415</v>
      </c>
      <c r="E243" s="147" t="s">
        <v>421</v>
      </c>
      <c r="F243" s="146" t="s">
        <v>3346</v>
      </c>
      <c r="G243" s="146" t="s">
        <v>405</v>
      </c>
      <c r="H243" s="146" t="s">
        <v>3347</v>
      </c>
      <c r="I243" s="146" t="s">
        <v>405</v>
      </c>
      <c r="J243" s="146" t="s">
        <v>3348</v>
      </c>
      <c r="K243" s="146" t="s">
        <v>405</v>
      </c>
      <c r="L243" s="148">
        <v>106.1749384</v>
      </c>
      <c r="M243" s="146" t="s">
        <v>1321</v>
      </c>
      <c r="N243" s="148">
        <v>957275.91597500001</v>
      </c>
      <c r="O243" s="146" t="s">
        <v>3349</v>
      </c>
    </row>
    <row r="244" spans="1:15" ht="25" x14ac:dyDescent="0.35">
      <c r="A244" s="146" t="s">
        <v>730</v>
      </c>
      <c r="B244" s="171" t="s">
        <v>12</v>
      </c>
      <c r="C244" s="171" t="s">
        <v>731</v>
      </c>
      <c r="D244" s="171" t="s">
        <v>415</v>
      </c>
      <c r="E244" s="147" t="s">
        <v>16</v>
      </c>
      <c r="F244" s="146" t="s">
        <v>1178</v>
      </c>
      <c r="G244" s="146" t="s">
        <v>405</v>
      </c>
      <c r="H244" s="146" t="s">
        <v>1312</v>
      </c>
      <c r="I244" s="146" t="s">
        <v>405</v>
      </c>
      <c r="J244" s="146" t="s">
        <v>3350</v>
      </c>
      <c r="K244" s="146" t="s">
        <v>405</v>
      </c>
      <c r="L244" s="148">
        <v>100.24</v>
      </c>
      <c r="M244" s="146" t="s">
        <v>1321</v>
      </c>
      <c r="N244" s="148">
        <v>957376.155975</v>
      </c>
      <c r="O244" s="146" t="s">
        <v>3351</v>
      </c>
    </row>
    <row r="245" spans="1:15" ht="25" x14ac:dyDescent="0.35">
      <c r="A245" s="146" t="s">
        <v>845</v>
      </c>
      <c r="B245" s="171" t="s">
        <v>12</v>
      </c>
      <c r="C245" s="171" t="s">
        <v>846</v>
      </c>
      <c r="D245" s="171" t="s">
        <v>415</v>
      </c>
      <c r="E245" s="147" t="s">
        <v>847</v>
      </c>
      <c r="F245" s="146" t="s">
        <v>3352</v>
      </c>
      <c r="G245" s="146" t="s">
        <v>405</v>
      </c>
      <c r="H245" s="146" t="s">
        <v>1466</v>
      </c>
      <c r="I245" s="146" t="s">
        <v>405</v>
      </c>
      <c r="J245" s="146" t="s">
        <v>3353</v>
      </c>
      <c r="K245" s="146" t="s">
        <v>405</v>
      </c>
      <c r="L245" s="148">
        <v>99.707634999999996</v>
      </c>
      <c r="M245" s="146" t="s">
        <v>1321</v>
      </c>
      <c r="N245" s="148">
        <v>957475.86361</v>
      </c>
      <c r="O245" s="146" t="s">
        <v>3354</v>
      </c>
    </row>
    <row r="246" spans="1:15" x14ac:dyDescent="0.35">
      <c r="A246" s="146" t="s">
        <v>698</v>
      </c>
      <c r="B246" s="171" t="s">
        <v>17</v>
      </c>
      <c r="C246" s="171" t="s">
        <v>699</v>
      </c>
      <c r="D246" s="171" t="s">
        <v>415</v>
      </c>
      <c r="E246" s="147" t="s">
        <v>16</v>
      </c>
      <c r="F246" s="146" t="s">
        <v>3281</v>
      </c>
      <c r="G246" s="146" t="s">
        <v>405</v>
      </c>
      <c r="H246" s="146" t="s">
        <v>1365</v>
      </c>
      <c r="I246" s="146" t="s">
        <v>405</v>
      </c>
      <c r="J246" s="146" t="s">
        <v>2515</v>
      </c>
      <c r="K246" s="146" t="s">
        <v>405</v>
      </c>
      <c r="L246" s="148">
        <v>97.114000000000004</v>
      </c>
      <c r="M246" s="146" t="s">
        <v>1321</v>
      </c>
      <c r="N246" s="148">
        <v>957572.97760999994</v>
      </c>
      <c r="O246" s="146" t="s">
        <v>3355</v>
      </c>
    </row>
    <row r="247" spans="1:15" ht="25" x14ac:dyDescent="0.35">
      <c r="A247" s="146" t="s">
        <v>810</v>
      </c>
      <c r="B247" s="171" t="s">
        <v>12</v>
      </c>
      <c r="C247" s="171" t="s">
        <v>811</v>
      </c>
      <c r="D247" s="171" t="s">
        <v>415</v>
      </c>
      <c r="E247" s="147" t="s">
        <v>16</v>
      </c>
      <c r="F247" s="146" t="s">
        <v>3356</v>
      </c>
      <c r="G247" s="146" t="s">
        <v>405</v>
      </c>
      <c r="H247" s="146" t="s">
        <v>1042</v>
      </c>
      <c r="I247" s="146" t="s">
        <v>405</v>
      </c>
      <c r="J247" s="146" t="s">
        <v>3357</v>
      </c>
      <c r="K247" s="146" t="s">
        <v>405</v>
      </c>
      <c r="L247" s="148">
        <v>93.828384</v>
      </c>
      <c r="M247" s="146" t="s">
        <v>1321</v>
      </c>
      <c r="N247" s="148">
        <v>957666.80599400005</v>
      </c>
      <c r="O247" s="146" t="s">
        <v>3358</v>
      </c>
    </row>
    <row r="248" spans="1:15" ht="37.5" x14ac:dyDescent="0.35">
      <c r="A248" s="146" t="s">
        <v>1362</v>
      </c>
      <c r="B248" s="171" t="s">
        <v>12</v>
      </c>
      <c r="C248" s="171" t="s">
        <v>1363</v>
      </c>
      <c r="D248" s="171" t="s">
        <v>837</v>
      </c>
      <c r="E248" s="147" t="s">
        <v>16</v>
      </c>
      <c r="F248" s="146" t="s">
        <v>3359</v>
      </c>
      <c r="G248" s="146" t="s">
        <v>405</v>
      </c>
      <c r="H248" s="146" t="s">
        <v>1364</v>
      </c>
      <c r="I248" s="146" t="s">
        <v>405</v>
      </c>
      <c r="J248" s="146" t="s">
        <v>3360</v>
      </c>
      <c r="K248" s="146" t="s">
        <v>405</v>
      </c>
      <c r="L248" s="148">
        <v>92.790313475000005</v>
      </c>
      <c r="M248" s="146" t="s">
        <v>1321</v>
      </c>
      <c r="N248" s="148">
        <v>957759.59630750003</v>
      </c>
      <c r="O248" s="146" t="s">
        <v>3361</v>
      </c>
    </row>
    <row r="249" spans="1:15" ht="25" x14ac:dyDescent="0.35">
      <c r="A249" s="146" t="s">
        <v>726</v>
      </c>
      <c r="B249" s="171" t="s">
        <v>12</v>
      </c>
      <c r="C249" s="171" t="s">
        <v>727</v>
      </c>
      <c r="D249" s="171" t="s">
        <v>415</v>
      </c>
      <c r="E249" s="147" t="s">
        <v>421</v>
      </c>
      <c r="F249" s="146" t="s">
        <v>3362</v>
      </c>
      <c r="G249" s="146" t="s">
        <v>405</v>
      </c>
      <c r="H249" s="146" t="s">
        <v>1301</v>
      </c>
      <c r="I249" s="146" t="s">
        <v>405</v>
      </c>
      <c r="J249" s="146" t="s">
        <v>3363</v>
      </c>
      <c r="K249" s="146" t="s">
        <v>405</v>
      </c>
      <c r="L249" s="148">
        <v>91.654904000000002</v>
      </c>
      <c r="M249" s="146" t="s">
        <v>1321</v>
      </c>
      <c r="N249" s="148">
        <v>957851.25121150003</v>
      </c>
      <c r="O249" s="146" t="s">
        <v>3364</v>
      </c>
    </row>
    <row r="250" spans="1:15" x14ac:dyDescent="0.35">
      <c r="A250" s="146" t="s">
        <v>1019</v>
      </c>
      <c r="B250" s="171" t="s">
        <v>17</v>
      </c>
      <c r="C250" s="171" t="s">
        <v>1020</v>
      </c>
      <c r="D250" s="171" t="s">
        <v>415</v>
      </c>
      <c r="E250" s="147" t="s">
        <v>16</v>
      </c>
      <c r="F250" s="146" t="s">
        <v>3365</v>
      </c>
      <c r="G250" s="146" t="s">
        <v>405</v>
      </c>
      <c r="H250" s="146" t="s">
        <v>1571</v>
      </c>
      <c r="I250" s="146" t="s">
        <v>405</v>
      </c>
      <c r="J250" s="146" t="s">
        <v>3366</v>
      </c>
      <c r="K250" s="146" t="s">
        <v>405</v>
      </c>
      <c r="L250" s="148">
        <v>91.56</v>
      </c>
      <c r="M250" s="146" t="s">
        <v>1321</v>
      </c>
      <c r="N250" s="148">
        <v>957942.81121149997</v>
      </c>
      <c r="O250" s="146" t="s">
        <v>3367</v>
      </c>
    </row>
    <row r="251" spans="1:15" x14ac:dyDescent="0.35">
      <c r="A251" s="146" t="s">
        <v>690</v>
      </c>
      <c r="B251" s="171" t="s">
        <v>17</v>
      </c>
      <c r="C251" s="171" t="s">
        <v>691</v>
      </c>
      <c r="D251" s="171" t="s">
        <v>415</v>
      </c>
      <c r="E251" s="147" t="s">
        <v>16</v>
      </c>
      <c r="F251" s="146" t="s">
        <v>3281</v>
      </c>
      <c r="G251" s="146" t="s">
        <v>405</v>
      </c>
      <c r="H251" s="146" t="s">
        <v>1655</v>
      </c>
      <c r="I251" s="146" t="s">
        <v>405</v>
      </c>
      <c r="J251" s="146" t="s">
        <v>3368</v>
      </c>
      <c r="K251" s="146" t="s">
        <v>405</v>
      </c>
      <c r="L251" s="148">
        <v>86.376000000000005</v>
      </c>
      <c r="M251" s="146" t="s">
        <v>1321</v>
      </c>
      <c r="N251" s="148">
        <v>958029.18721150002</v>
      </c>
      <c r="O251" s="146" t="s">
        <v>3369</v>
      </c>
    </row>
    <row r="252" spans="1:15" ht="25" x14ac:dyDescent="0.35">
      <c r="A252" s="146" t="s">
        <v>2127</v>
      </c>
      <c r="B252" s="171" t="s">
        <v>12</v>
      </c>
      <c r="C252" s="171" t="s">
        <v>2128</v>
      </c>
      <c r="D252" s="171" t="s">
        <v>415</v>
      </c>
      <c r="E252" s="147" t="s">
        <v>847</v>
      </c>
      <c r="F252" s="146" t="s">
        <v>3370</v>
      </c>
      <c r="G252" s="146" t="s">
        <v>405</v>
      </c>
      <c r="H252" s="146" t="s">
        <v>3371</v>
      </c>
      <c r="I252" s="146" t="s">
        <v>405</v>
      </c>
      <c r="J252" s="146" t="s">
        <v>3372</v>
      </c>
      <c r="K252" s="146" t="s">
        <v>405</v>
      </c>
      <c r="L252" s="148">
        <v>85.937211360000006</v>
      </c>
      <c r="M252" s="146" t="s">
        <v>1321</v>
      </c>
      <c r="N252" s="148">
        <v>958115.12442290003</v>
      </c>
      <c r="O252" s="146" t="s">
        <v>3369</v>
      </c>
    </row>
    <row r="253" spans="1:15" x14ac:dyDescent="0.35">
      <c r="A253" s="146" t="s">
        <v>681</v>
      </c>
      <c r="B253" s="171" t="s">
        <v>17</v>
      </c>
      <c r="C253" s="171" t="s">
        <v>682</v>
      </c>
      <c r="D253" s="171" t="s">
        <v>415</v>
      </c>
      <c r="E253" s="147" t="s">
        <v>16</v>
      </c>
      <c r="F253" s="146" t="s">
        <v>3373</v>
      </c>
      <c r="G253" s="146" t="s">
        <v>405</v>
      </c>
      <c r="H253" s="146" t="s">
        <v>1654</v>
      </c>
      <c r="I253" s="146" t="s">
        <v>405</v>
      </c>
      <c r="J253" s="146" t="s">
        <v>3374</v>
      </c>
      <c r="K253" s="146" t="s">
        <v>405</v>
      </c>
      <c r="L253" s="148">
        <v>84.721000000000004</v>
      </c>
      <c r="M253" s="146" t="s">
        <v>1321</v>
      </c>
      <c r="N253" s="148">
        <v>958199.84542290005</v>
      </c>
      <c r="O253" s="146" t="s">
        <v>3375</v>
      </c>
    </row>
    <row r="254" spans="1:15" ht="25" x14ac:dyDescent="0.35">
      <c r="A254" s="146" t="s">
        <v>636</v>
      </c>
      <c r="B254" s="171" t="s">
        <v>12</v>
      </c>
      <c r="C254" s="171" t="s">
        <v>637</v>
      </c>
      <c r="D254" s="171" t="s">
        <v>415</v>
      </c>
      <c r="E254" s="147" t="s">
        <v>43</v>
      </c>
      <c r="F254" s="146" t="s">
        <v>3376</v>
      </c>
      <c r="G254" s="146" t="s">
        <v>405</v>
      </c>
      <c r="H254" s="146" t="s">
        <v>1180</v>
      </c>
      <c r="I254" s="146" t="s">
        <v>405</v>
      </c>
      <c r="J254" s="146" t="s">
        <v>3377</v>
      </c>
      <c r="K254" s="146" t="s">
        <v>405</v>
      </c>
      <c r="L254" s="148">
        <v>83.371117499999997</v>
      </c>
      <c r="M254" s="146" t="s">
        <v>1321</v>
      </c>
      <c r="N254" s="148">
        <v>958283.21654040006</v>
      </c>
      <c r="O254" s="146" t="s">
        <v>3378</v>
      </c>
    </row>
    <row r="255" spans="1:15" x14ac:dyDescent="0.35">
      <c r="A255" s="146" t="s">
        <v>1336</v>
      </c>
      <c r="B255" s="171" t="s">
        <v>17</v>
      </c>
      <c r="C255" s="171" t="s">
        <v>1337</v>
      </c>
      <c r="D255" s="171" t="s">
        <v>415</v>
      </c>
      <c r="E255" s="147" t="s">
        <v>16</v>
      </c>
      <c r="F255" s="146" t="s">
        <v>1278</v>
      </c>
      <c r="G255" s="146" t="s">
        <v>405</v>
      </c>
      <c r="H255" s="146" t="s">
        <v>1643</v>
      </c>
      <c r="I255" s="146" t="s">
        <v>405</v>
      </c>
      <c r="J255" s="146" t="s">
        <v>1644</v>
      </c>
      <c r="K255" s="146" t="s">
        <v>405</v>
      </c>
      <c r="L255" s="148">
        <v>81.052999999999997</v>
      </c>
      <c r="M255" s="146" t="s">
        <v>1321</v>
      </c>
      <c r="N255" s="148">
        <v>958364.26954040001</v>
      </c>
      <c r="O255" s="146" t="s">
        <v>3379</v>
      </c>
    </row>
    <row r="256" spans="1:15" ht="25" x14ac:dyDescent="0.35">
      <c r="A256" s="146" t="s">
        <v>1289</v>
      </c>
      <c r="B256" s="171" t="s">
        <v>12</v>
      </c>
      <c r="C256" s="171" t="s">
        <v>1290</v>
      </c>
      <c r="D256" s="171" t="s">
        <v>491</v>
      </c>
      <c r="E256" s="147" t="s">
        <v>409</v>
      </c>
      <c r="F256" s="146" t="s">
        <v>3380</v>
      </c>
      <c r="G256" s="146" t="s">
        <v>405</v>
      </c>
      <c r="H256" s="146" t="s">
        <v>1071</v>
      </c>
      <c r="I256" s="146" t="s">
        <v>405</v>
      </c>
      <c r="J256" s="146" t="s">
        <v>3381</v>
      </c>
      <c r="K256" s="146" t="s">
        <v>405</v>
      </c>
      <c r="L256" s="148">
        <v>77.973557432999996</v>
      </c>
      <c r="M256" s="146" t="s">
        <v>1321</v>
      </c>
      <c r="N256" s="148">
        <v>958442.24309779995</v>
      </c>
      <c r="O256" s="146" t="s">
        <v>3382</v>
      </c>
    </row>
    <row r="257" spans="1:15" ht="25" x14ac:dyDescent="0.35">
      <c r="A257" s="146" t="s">
        <v>623</v>
      </c>
      <c r="B257" s="171" t="s">
        <v>12</v>
      </c>
      <c r="C257" s="171" t="s">
        <v>624</v>
      </c>
      <c r="D257" s="171" t="s">
        <v>415</v>
      </c>
      <c r="E257" s="147" t="s">
        <v>16</v>
      </c>
      <c r="F257" s="146" t="s">
        <v>1169</v>
      </c>
      <c r="G257" s="146" t="s">
        <v>405</v>
      </c>
      <c r="H257" s="146" t="s">
        <v>1275</v>
      </c>
      <c r="I257" s="146" t="s">
        <v>405</v>
      </c>
      <c r="J257" s="146" t="s">
        <v>1275</v>
      </c>
      <c r="K257" s="146" t="s">
        <v>405</v>
      </c>
      <c r="L257" s="148">
        <v>77.88</v>
      </c>
      <c r="M257" s="146" t="s">
        <v>1321</v>
      </c>
      <c r="N257" s="148">
        <v>958520.12309779995</v>
      </c>
      <c r="O257" s="146" t="s">
        <v>3383</v>
      </c>
    </row>
    <row r="258" spans="1:15" x14ac:dyDescent="0.35">
      <c r="A258" s="146" t="s">
        <v>2043</v>
      </c>
      <c r="B258" s="171" t="s">
        <v>17</v>
      </c>
      <c r="C258" s="171" t="s">
        <v>2044</v>
      </c>
      <c r="D258" s="171" t="s">
        <v>415</v>
      </c>
      <c r="E258" s="147" t="s">
        <v>16</v>
      </c>
      <c r="F258" s="146" t="s">
        <v>1169</v>
      </c>
      <c r="G258" s="146" t="s">
        <v>405</v>
      </c>
      <c r="H258" s="146" t="s">
        <v>3384</v>
      </c>
      <c r="I258" s="146" t="s">
        <v>405</v>
      </c>
      <c r="J258" s="146" t="s">
        <v>3384</v>
      </c>
      <c r="K258" s="146" t="s">
        <v>405</v>
      </c>
      <c r="L258" s="148">
        <v>77.78</v>
      </c>
      <c r="M258" s="146" t="s">
        <v>1321</v>
      </c>
      <c r="N258" s="148">
        <v>958597.90309779998</v>
      </c>
      <c r="O258" s="146" t="s">
        <v>3383</v>
      </c>
    </row>
    <row r="259" spans="1:15" x14ac:dyDescent="0.35">
      <c r="A259" s="146" t="s">
        <v>1339</v>
      </c>
      <c r="B259" s="171" t="s">
        <v>17</v>
      </c>
      <c r="C259" s="171" t="s">
        <v>1340</v>
      </c>
      <c r="D259" s="171" t="s">
        <v>415</v>
      </c>
      <c r="E259" s="147" t="s">
        <v>16</v>
      </c>
      <c r="F259" s="146" t="s">
        <v>1278</v>
      </c>
      <c r="G259" s="146" t="s">
        <v>405</v>
      </c>
      <c r="H259" s="146" t="s">
        <v>1645</v>
      </c>
      <c r="I259" s="146" t="s">
        <v>405</v>
      </c>
      <c r="J259" s="146" t="s">
        <v>1646</v>
      </c>
      <c r="K259" s="146" t="s">
        <v>405</v>
      </c>
      <c r="L259" s="148">
        <v>76.608000000000004</v>
      </c>
      <c r="M259" s="146" t="s">
        <v>1321</v>
      </c>
      <c r="N259" s="148">
        <v>958674.51109779999</v>
      </c>
      <c r="O259" s="146" t="s">
        <v>3385</v>
      </c>
    </row>
    <row r="260" spans="1:15" ht="25" x14ac:dyDescent="0.35">
      <c r="A260" s="146" t="s">
        <v>704</v>
      </c>
      <c r="B260" s="171" t="s">
        <v>12</v>
      </c>
      <c r="C260" s="171" t="s">
        <v>705</v>
      </c>
      <c r="D260" s="171" t="s">
        <v>415</v>
      </c>
      <c r="E260" s="147" t="s">
        <v>16</v>
      </c>
      <c r="F260" s="146" t="s">
        <v>1274</v>
      </c>
      <c r="G260" s="146" t="s">
        <v>405</v>
      </c>
      <c r="H260" s="146" t="s">
        <v>1420</v>
      </c>
      <c r="I260" s="146" t="s">
        <v>405</v>
      </c>
      <c r="J260" s="146" t="s">
        <v>3386</v>
      </c>
      <c r="K260" s="146" t="s">
        <v>405</v>
      </c>
      <c r="L260" s="148">
        <v>74.25</v>
      </c>
      <c r="M260" s="146" t="s">
        <v>1321</v>
      </c>
      <c r="N260" s="148">
        <v>958748.76109779999</v>
      </c>
      <c r="O260" s="146" t="s">
        <v>3387</v>
      </c>
    </row>
    <row r="261" spans="1:15" x14ac:dyDescent="0.35">
      <c r="A261" s="146" t="s">
        <v>1343</v>
      </c>
      <c r="B261" s="171" t="s">
        <v>17</v>
      </c>
      <c r="C261" s="171" t="s">
        <v>1344</v>
      </c>
      <c r="D261" s="171" t="s">
        <v>415</v>
      </c>
      <c r="E261" s="147" t="s">
        <v>43</v>
      </c>
      <c r="F261" s="146" t="s">
        <v>1345</v>
      </c>
      <c r="G261" s="146" t="s">
        <v>405</v>
      </c>
      <c r="H261" s="146" t="s">
        <v>1346</v>
      </c>
      <c r="I261" s="146" t="s">
        <v>405</v>
      </c>
      <c r="J261" s="146" t="s">
        <v>1347</v>
      </c>
      <c r="K261" s="146" t="s">
        <v>405</v>
      </c>
      <c r="L261" s="148">
        <v>68.040000000000006</v>
      </c>
      <c r="M261" s="146" t="s">
        <v>1321</v>
      </c>
      <c r="N261" s="148">
        <v>958816.80109780002</v>
      </c>
      <c r="O261" s="146" t="s">
        <v>3388</v>
      </c>
    </row>
    <row r="262" spans="1:15" ht="25" x14ac:dyDescent="0.35">
      <c r="A262" s="146" t="s">
        <v>1309</v>
      </c>
      <c r="B262" s="171" t="s">
        <v>12</v>
      </c>
      <c r="C262" s="171" t="s">
        <v>1310</v>
      </c>
      <c r="D262" s="171" t="s">
        <v>415</v>
      </c>
      <c r="E262" s="147" t="s">
        <v>421</v>
      </c>
      <c r="F262" s="146" t="s">
        <v>3389</v>
      </c>
      <c r="G262" s="146" t="s">
        <v>405</v>
      </c>
      <c r="H262" s="146" t="s">
        <v>1311</v>
      </c>
      <c r="I262" s="146" t="s">
        <v>405</v>
      </c>
      <c r="J262" s="146" t="s">
        <v>3390</v>
      </c>
      <c r="K262" s="146" t="s">
        <v>405</v>
      </c>
      <c r="L262" s="148">
        <v>67.055040000000005</v>
      </c>
      <c r="M262" s="146" t="s">
        <v>1321</v>
      </c>
      <c r="N262" s="148">
        <v>958883.85613780003</v>
      </c>
      <c r="O262" s="146" t="s">
        <v>3388</v>
      </c>
    </row>
    <row r="263" spans="1:15" ht="25" x14ac:dyDescent="0.35">
      <c r="A263" s="146" t="s">
        <v>2217</v>
      </c>
      <c r="B263" s="171" t="s">
        <v>12</v>
      </c>
      <c r="C263" s="171" t="s">
        <v>2218</v>
      </c>
      <c r="D263" s="171" t="s">
        <v>415</v>
      </c>
      <c r="E263" s="147" t="s">
        <v>43</v>
      </c>
      <c r="F263" s="146" t="s">
        <v>3391</v>
      </c>
      <c r="G263" s="146" t="s">
        <v>405</v>
      </c>
      <c r="H263" s="146" t="s">
        <v>1535</v>
      </c>
      <c r="I263" s="146" t="s">
        <v>405</v>
      </c>
      <c r="J263" s="146" t="s">
        <v>3392</v>
      </c>
      <c r="K263" s="146" t="s">
        <v>405</v>
      </c>
      <c r="L263" s="148">
        <v>66.105000000000004</v>
      </c>
      <c r="M263" s="146" t="s">
        <v>1321</v>
      </c>
      <c r="N263" s="148">
        <v>958949.96113780001</v>
      </c>
      <c r="O263" s="146" t="s">
        <v>3393</v>
      </c>
    </row>
    <row r="264" spans="1:15" x14ac:dyDescent="0.35">
      <c r="A264" s="146" t="s">
        <v>741</v>
      </c>
      <c r="B264" s="171" t="s">
        <v>17</v>
      </c>
      <c r="C264" s="171" t="s">
        <v>742</v>
      </c>
      <c r="D264" s="171" t="s">
        <v>415</v>
      </c>
      <c r="E264" s="147" t="s">
        <v>16</v>
      </c>
      <c r="F264" s="146" t="s">
        <v>3187</v>
      </c>
      <c r="G264" s="146" t="s">
        <v>405</v>
      </c>
      <c r="H264" s="146" t="s">
        <v>1640</v>
      </c>
      <c r="I264" s="146" t="s">
        <v>405</v>
      </c>
      <c r="J264" s="146" t="s">
        <v>983</v>
      </c>
      <c r="K264" s="146" t="s">
        <v>405</v>
      </c>
      <c r="L264" s="148">
        <v>64.08</v>
      </c>
      <c r="M264" s="146" t="s">
        <v>1321</v>
      </c>
      <c r="N264" s="148">
        <v>959014.04113779997</v>
      </c>
      <c r="O264" s="146" t="s">
        <v>3394</v>
      </c>
    </row>
    <row r="265" spans="1:15" ht="25" x14ac:dyDescent="0.35">
      <c r="A265" s="146" t="s">
        <v>1386</v>
      </c>
      <c r="B265" s="171" t="s">
        <v>12</v>
      </c>
      <c r="C265" s="171" t="s">
        <v>1387</v>
      </c>
      <c r="D265" s="171" t="s">
        <v>491</v>
      </c>
      <c r="E265" s="147" t="s">
        <v>409</v>
      </c>
      <c r="F265" s="146" t="s">
        <v>3395</v>
      </c>
      <c r="G265" s="146" t="s">
        <v>405</v>
      </c>
      <c r="H265" s="146" t="s">
        <v>1388</v>
      </c>
      <c r="I265" s="146" t="s">
        <v>405</v>
      </c>
      <c r="J265" s="146" t="s">
        <v>3396</v>
      </c>
      <c r="K265" s="146" t="s">
        <v>405</v>
      </c>
      <c r="L265" s="148">
        <v>63.461471500000002</v>
      </c>
      <c r="M265" s="146" t="s">
        <v>1321</v>
      </c>
      <c r="N265" s="148">
        <v>959077.50260929996</v>
      </c>
      <c r="O265" s="146" t="s">
        <v>3394</v>
      </c>
    </row>
    <row r="266" spans="1:15" x14ac:dyDescent="0.35">
      <c r="A266" s="146" t="s">
        <v>471</v>
      </c>
      <c r="B266" s="171" t="s">
        <v>17</v>
      </c>
      <c r="C266" s="171" t="s">
        <v>472</v>
      </c>
      <c r="D266" s="171" t="s">
        <v>415</v>
      </c>
      <c r="E266" s="147" t="s">
        <v>16</v>
      </c>
      <c r="F266" s="146" t="s">
        <v>1368</v>
      </c>
      <c r="G266" s="146" t="s">
        <v>405</v>
      </c>
      <c r="H266" s="146" t="s">
        <v>1648</v>
      </c>
      <c r="I266" s="146" t="s">
        <v>405</v>
      </c>
      <c r="J266" s="146" t="s">
        <v>1649</v>
      </c>
      <c r="K266" s="146" t="s">
        <v>405</v>
      </c>
      <c r="L266" s="148">
        <v>60.2224</v>
      </c>
      <c r="M266" s="146" t="s">
        <v>1321</v>
      </c>
      <c r="N266" s="148">
        <v>959137.72500930005</v>
      </c>
      <c r="O266" s="146" t="s">
        <v>3397</v>
      </c>
    </row>
    <row r="267" spans="1:15" x14ac:dyDescent="0.35">
      <c r="A267" s="146" t="s">
        <v>1370</v>
      </c>
      <c r="B267" s="171" t="s">
        <v>17</v>
      </c>
      <c r="C267" s="171" t="s">
        <v>442</v>
      </c>
      <c r="D267" s="171" t="s">
        <v>415</v>
      </c>
      <c r="E267" s="147" t="s">
        <v>43</v>
      </c>
      <c r="F267" s="146" t="s">
        <v>1371</v>
      </c>
      <c r="G267" s="146" t="s">
        <v>405</v>
      </c>
      <c r="H267" s="146" t="s">
        <v>1650</v>
      </c>
      <c r="I267" s="146" t="s">
        <v>405</v>
      </c>
      <c r="J267" s="146" t="s">
        <v>1651</v>
      </c>
      <c r="K267" s="146" t="s">
        <v>405</v>
      </c>
      <c r="L267" s="148">
        <v>56.734650000000002</v>
      </c>
      <c r="M267" s="146" t="s">
        <v>1321</v>
      </c>
      <c r="N267" s="148">
        <v>959194.45965930005</v>
      </c>
      <c r="O267" s="146" t="s">
        <v>3397</v>
      </c>
    </row>
    <row r="268" spans="1:15" ht="25" x14ac:dyDescent="0.35">
      <c r="A268" s="146" t="s">
        <v>2175</v>
      </c>
      <c r="B268" s="171" t="s">
        <v>12</v>
      </c>
      <c r="C268" s="171" t="s">
        <v>2176</v>
      </c>
      <c r="D268" s="171" t="s">
        <v>415</v>
      </c>
      <c r="E268" s="147" t="s">
        <v>16</v>
      </c>
      <c r="F268" s="146" t="s">
        <v>1039</v>
      </c>
      <c r="G268" s="146" t="s">
        <v>405</v>
      </c>
      <c r="H268" s="146" t="s">
        <v>3398</v>
      </c>
      <c r="I268" s="146" t="s">
        <v>405</v>
      </c>
      <c r="J268" s="146" t="s">
        <v>3399</v>
      </c>
      <c r="K268" s="146" t="s">
        <v>405</v>
      </c>
      <c r="L268" s="148">
        <v>55.82</v>
      </c>
      <c r="M268" s="146" t="s">
        <v>1321</v>
      </c>
      <c r="N268" s="148">
        <v>959250.27965929999</v>
      </c>
      <c r="O268" s="146" t="s">
        <v>3400</v>
      </c>
    </row>
    <row r="269" spans="1:15" x14ac:dyDescent="0.35">
      <c r="A269" s="146" t="s">
        <v>1375</v>
      </c>
      <c r="B269" s="171" t="s">
        <v>17</v>
      </c>
      <c r="C269" s="171" t="s">
        <v>1376</v>
      </c>
      <c r="D269" s="171" t="s">
        <v>415</v>
      </c>
      <c r="E269" s="147" t="s">
        <v>43</v>
      </c>
      <c r="F269" s="146" t="s">
        <v>1371</v>
      </c>
      <c r="G269" s="146" t="s">
        <v>405</v>
      </c>
      <c r="H269" s="146" t="s">
        <v>1652</v>
      </c>
      <c r="I269" s="146" t="s">
        <v>405</v>
      </c>
      <c r="J269" s="146" t="s">
        <v>1653</v>
      </c>
      <c r="K269" s="146" t="s">
        <v>405</v>
      </c>
      <c r="L269" s="148">
        <v>55.301400000000001</v>
      </c>
      <c r="M269" s="146" t="s">
        <v>1321</v>
      </c>
      <c r="N269" s="148">
        <v>959305.58105929999</v>
      </c>
      <c r="O269" s="146" t="s">
        <v>3401</v>
      </c>
    </row>
    <row r="270" spans="1:15" ht="25" x14ac:dyDescent="0.35">
      <c r="A270" s="146" t="s">
        <v>1350</v>
      </c>
      <c r="B270" s="171" t="s">
        <v>12</v>
      </c>
      <c r="C270" s="171" t="s">
        <v>1351</v>
      </c>
      <c r="D270" s="171" t="s">
        <v>415</v>
      </c>
      <c r="E270" s="147" t="s">
        <v>16</v>
      </c>
      <c r="F270" s="146" t="s">
        <v>1090</v>
      </c>
      <c r="G270" s="146" t="s">
        <v>405</v>
      </c>
      <c r="H270" s="146" t="s">
        <v>1352</v>
      </c>
      <c r="I270" s="146" t="s">
        <v>405</v>
      </c>
      <c r="J270" s="146" t="s">
        <v>1353</v>
      </c>
      <c r="K270" s="146" t="s">
        <v>405</v>
      </c>
      <c r="L270" s="148">
        <v>54.04</v>
      </c>
      <c r="M270" s="146" t="s">
        <v>1321</v>
      </c>
      <c r="N270" s="148">
        <v>959359.62105930003</v>
      </c>
      <c r="O270" s="146" t="s">
        <v>3401</v>
      </c>
    </row>
    <row r="271" spans="1:15" ht="25" x14ac:dyDescent="0.35">
      <c r="A271" s="146" t="s">
        <v>1320</v>
      </c>
      <c r="B271" s="171" t="s">
        <v>12</v>
      </c>
      <c r="C271" s="171" t="s">
        <v>1210</v>
      </c>
      <c r="D271" s="171" t="s">
        <v>837</v>
      </c>
      <c r="E271" s="147" t="s">
        <v>409</v>
      </c>
      <c r="F271" s="146" t="s">
        <v>3402</v>
      </c>
      <c r="G271" s="146" t="s">
        <v>405</v>
      </c>
      <c r="H271" s="146" t="s">
        <v>881</v>
      </c>
      <c r="I271" s="146" t="s">
        <v>405</v>
      </c>
      <c r="J271" s="146" t="s">
        <v>3403</v>
      </c>
      <c r="K271" s="146" t="s">
        <v>405</v>
      </c>
      <c r="L271" s="148">
        <v>50.120983000000003</v>
      </c>
      <c r="M271" s="146" t="s">
        <v>1321</v>
      </c>
      <c r="N271" s="148">
        <v>959409.74204229994</v>
      </c>
      <c r="O271" s="146" t="s">
        <v>3404</v>
      </c>
    </row>
    <row r="272" spans="1:15" ht="25" x14ac:dyDescent="0.35">
      <c r="A272" s="146" t="s">
        <v>2142</v>
      </c>
      <c r="B272" s="171" t="s">
        <v>12</v>
      </c>
      <c r="C272" s="171" t="s">
        <v>2143</v>
      </c>
      <c r="D272" s="171" t="s">
        <v>415</v>
      </c>
      <c r="E272" s="147" t="s">
        <v>16</v>
      </c>
      <c r="F272" s="146" t="s">
        <v>1187</v>
      </c>
      <c r="G272" s="146" t="s">
        <v>405</v>
      </c>
      <c r="H272" s="146" t="s">
        <v>3405</v>
      </c>
      <c r="I272" s="146" t="s">
        <v>405</v>
      </c>
      <c r="J272" s="146" t="s">
        <v>3406</v>
      </c>
      <c r="K272" s="146" t="s">
        <v>405</v>
      </c>
      <c r="L272" s="148">
        <v>46.74</v>
      </c>
      <c r="M272" s="146" t="s">
        <v>1390</v>
      </c>
      <c r="N272" s="148">
        <v>959456.48204230005</v>
      </c>
      <c r="O272" s="146" t="s">
        <v>3404</v>
      </c>
    </row>
    <row r="273" spans="1:15" ht="25" x14ac:dyDescent="0.35">
      <c r="A273" s="146" t="s">
        <v>1358</v>
      </c>
      <c r="B273" s="171" t="s">
        <v>12</v>
      </c>
      <c r="C273" s="171" t="s">
        <v>1359</v>
      </c>
      <c r="D273" s="171" t="s">
        <v>415</v>
      </c>
      <c r="E273" s="147" t="s">
        <v>1360</v>
      </c>
      <c r="F273" s="146" t="s">
        <v>3407</v>
      </c>
      <c r="G273" s="146" t="s">
        <v>405</v>
      </c>
      <c r="H273" s="146" t="s">
        <v>1361</v>
      </c>
      <c r="I273" s="146" t="s">
        <v>405</v>
      </c>
      <c r="J273" s="146" t="s">
        <v>3408</v>
      </c>
      <c r="K273" s="146" t="s">
        <v>405</v>
      </c>
      <c r="L273" s="148">
        <v>46.669424171999999</v>
      </c>
      <c r="M273" s="146" t="s">
        <v>1390</v>
      </c>
      <c r="N273" s="148">
        <v>959503.15146650001</v>
      </c>
      <c r="O273" s="146" t="s">
        <v>3409</v>
      </c>
    </row>
    <row r="274" spans="1:15" x14ac:dyDescent="0.35">
      <c r="A274" s="146" t="s">
        <v>2134</v>
      </c>
      <c r="B274" s="171" t="s">
        <v>17</v>
      </c>
      <c r="C274" s="171" t="s">
        <v>2135</v>
      </c>
      <c r="D274" s="171" t="s">
        <v>415</v>
      </c>
      <c r="E274" s="147" t="s">
        <v>16</v>
      </c>
      <c r="F274" s="146" t="s">
        <v>1039</v>
      </c>
      <c r="G274" s="146" t="s">
        <v>405</v>
      </c>
      <c r="H274" s="146" t="s">
        <v>1388</v>
      </c>
      <c r="I274" s="146" t="s">
        <v>405</v>
      </c>
      <c r="J274" s="146" t="s">
        <v>3410</v>
      </c>
      <c r="K274" s="146" t="s">
        <v>405</v>
      </c>
      <c r="L274" s="148">
        <v>46.34</v>
      </c>
      <c r="M274" s="146" t="s">
        <v>1390</v>
      </c>
      <c r="N274" s="148">
        <v>959549.49146649998</v>
      </c>
      <c r="O274" s="146" t="s">
        <v>3409</v>
      </c>
    </row>
    <row r="275" spans="1:15" x14ac:dyDescent="0.35">
      <c r="A275" s="146" t="s">
        <v>1059</v>
      </c>
      <c r="B275" s="171" t="s">
        <v>17</v>
      </c>
      <c r="C275" s="171" t="s">
        <v>1060</v>
      </c>
      <c r="D275" s="171" t="s">
        <v>415</v>
      </c>
      <c r="E275" s="147" t="s">
        <v>421</v>
      </c>
      <c r="F275" s="146" t="s">
        <v>3411</v>
      </c>
      <c r="G275" s="146" t="s">
        <v>405</v>
      </c>
      <c r="H275" s="146" t="s">
        <v>1581</v>
      </c>
      <c r="I275" s="146" t="s">
        <v>405</v>
      </c>
      <c r="J275" s="146" t="s">
        <v>3412</v>
      </c>
      <c r="K275" s="146" t="s">
        <v>405</v>
      </c>
      <c r="L275" s="148">
        <v>46.312728</v>
      </c>
      <c r="M275" s="146" t="s">
        <v>1390</v>
      </c>
      <c r="N275" s="148">
        <v>959595.80419449997</v>
      </c>
      <c r="O275" s="146" t="s">
        <v>3413</v>
      </c>
    </row>
    <row r="276" spans="1:15" ht="25" x14ac:dyDescent="0.35">
      <c r="A276" s="146" t="s">
        <v>2146</v>
      </c>
      <c r="B276" s="171" t="s">
        <v>12</v>
      </c>
      <c r="C276" s="171" t="s">
        <v>2147</v>
      </c>
      <c r="D276" s="171" t="s">
        <v>415</v>
      </c>
      <c r="E276" s="147" t="s">
        <v>16</v>
      </c>
      <c r="F276" s="146" t="s">
        <v>1187</v>
      </c>
      <c r="G276" s="146" t="s">
        <v>405</v>
      </c>
      <c r="H276" s="146" t="s">
        <v>3414</v>
      </c>
      <c r="I276" s="146" t="s">
        <v>405</v>
      </c>
      <c r="J276" s="146" t="s">
        <v>3415</v>
      </c>
      <c r="K276" s="146" t="s">
        <v>405</v>
      </c>
      <c r="L276" s="148">
        <v>45.42</v>
      </c>
      <c r="M276" s="146" t="s">
        <v>1390</v>
      </c>
      <c r="N276" s="148">
        <v>959641.22419450001</v>
      </c>
      <c r="O276" s="146" t="s">
        <v>3413</v>
      </c>
    </row>
    <row r="277" spans="1:15" x14ac:dyDescent="0.35">
      <c r="A277" s="146" t="s">
        <v>2049</v>
      </c>
      <c r="B277" s="171" t="s">
        <v>17</v>
      </c>
      <c r="C277" s="171" t="s">
        <v>2050</v>
      </c>
      <c r="D277" s="171" t="s">
        <v>415</v>
      </c>
      <c r="E277" s="147" t="s">
        <v>16</v>
      </c>
      <c r="F277" s="146" t="s">
        <v>1169</v>
      </c>
      <c r="G277" s="146" t="s">
        <v>405</v>
      </c>
      <c r="H277" s="146" t="s">
        <v>3416</v>
      </c>
      <c r="I277" s="146" t="s">
        <v>405</v>
      </c>
      <c r="J277" s="146" t="s">
        <v>3416</v>
      </c>
      <c r="K277" s="146" t="s">
        <v>405</v>
      </c>
      <c r="L277" s="148">
        <v>43.66</v>
      </c>
      <c r="M277" s="146" t="s">
        <v>1390</v>
      </c>
      <c r="N277" s="148">
        <v>959684.88419450005</v>
      </c>
      <c r="O277" s="146" t="s">
        <v>3413</v>
      </c>
    </row>
    <row r="278" spans="1:15" x14ac:dyDescent="0.35">
      <c r="A278" s="146" t="s">
        <v>1429</v>
      </c>
      <c r="B278" s="171" t="s">
        <v>17</v>
      </c>
      <c r="C278" s="171" t="s">
        <v>1430</v>
      </c>
      <c r="D278" s="171" t="s">
        <v>415</v>
      </c>
      <c r="E278" s="147" t="s">
        <v>16</v>
      </c>
      <c r="F278" s="146" t="s">
        <v>1431</v>
      </c>
      <c r="G278" s="146" t="s">
        <v>405</v>
      </c>
      <c r="H278" s="146" t="s">
        <v>1191</v>
      </c>
      <c r="I278" s="146" t="s">
        <v>405</v>
      </c>
      <c r="J278" s="146" t="s">
        <v>1656</v>
      </c>
      <c r="K278" s="146" t="s">
        <v>405</v>
      </c>
      <c r="L278" s="148">
        <v>42.713999999999999</v>
      </c>
      <c r="M278" s="146" t="s">
        <v>1390</v>
      </c>
      <c r="N278" s="148">
        <v>959727.59819449997</v>
      </c>
      <c r="O278" s="146" t="s">
        <v>3417</v>
      </c>
    </row>
    <row r="279" spans="1:15" ht="37.5" x14ac:dyDescent="0.35">
      <c r="A279" s="146" t="s">
        <v>2203</v>
      </c>
      <c r="B279" s="171" t="s">
        <v>12</v>
      </c>
      <c r="C279" s="171" t="s">
        <v>2204</v>
      </c>
      <c r="D279" s="171" t="s">
        <v>415</v>
      </c>
      <c r="E279" s="147" t="s">
        <v>16</v>
      </c>
      <c r="F279" s="146" t="s">
        <v>1274</v>
      </c>
      <c r="G279" s="146" t="s">
        <v>405</v>
      </c>
      <c r="H279" s="146" t="s">
        <v>3418</v>
      </c>
      <c r="I279" s="146" t="s">
        <v>405</v>
      </c>
      <c r="J279" s="146" t="s">
        <v>3419</v>
      </c>
      <c r="K279" s="146" t="s">
        <v>405</v>
      </c>
      <c r="L279" s="148">
        <v>42.54</v>
      </c>
      <c r="M279" s="146" t="s">
        <v>1390</v>
      </c>
      <c r="N279" s="148">
        <v>959770.1381945</v>
      </c>
      <c r="O279" s="146" t="s">
        <v>3417</v>
      </c>
    </row>
    <row r="280" spans="1:15" x14ac:dyDescent="0.35">
      <c r="A280" s="146" t="s">
        <v>1384</v>
      </c>
      <c r="B280" s="171" t="s">
        <v>17</v>
      </c>
      <c r="C280" s="171" t="s">
        <v>1385</v>
      </c>
      <c r="D280" s="171" t="s">
        <v>415</v>
      </c>
      <c r="E280" s="147" t="s">
        <v>16</v>
      </c>
      <c r="F280" s="146" t="s">
        <v>1278</v>
      </c>
      <c r="G280" s="146" t="s">
        <v>405</v>
      </c>
      <c r="H280" s="146" t="s">
        <v>1657</v>
      </c>
      <c r="I280" s="146" t="s">
        <v>405</v>
      </c>
      <c r="J280" s="146" t="s">
        <v>1658</v>
      </c>
      <c r="K280" s="146" t="s">
        <v>405</v>
      </c>
      <c r="L280" s="148">
        <v>42.378</v>
      </c>
      <c r="M280" s="146" t="s">
        <v>1390</v>
      </c>
      <c r="N280" s="148">
        <v>959812.51619450003</v>
      </c>
      <c r="O280" s="146" t="s">
        <v>3420</v>
      </c>
    </row>
    <row r="281" spans="1:15" ht="37.5" x14ac:dyDescent="0.35">
      <c r="A281" s="146" t="s">
        <v>612</v>
      </c>
      <c r="B281" s="171" t="s">
        <v>12</v>
      </c>
      <c r="C281" s="171" t="s">
        <v>613</v>
      </c>
      <c r="D281" s="171" t="s">
        <v>415</v>
      </c>
      <c r="E281" s="147" t="s">
        <v>16</v>
      </c>
      <c r="F281" s="146" t="s">
        <v>3421</v>
      </c>
      <c r="G281" s="146" t="s">
        <v>405</v>
      </c>
      <c r="H281" s="146" t="s">
        <v>1331</v>
      </c>
      <c r="I281" s="146" t="s">
        <v>405</v>
      </c>
      <c r="J281" s="146" t="s">
        <v>3422</v>
      </c>
      <c r="K281" s="146" t="s">
        <v>405</v>
      </c>
      <c r="L281" s="148">
        <v>41.85</v>
      </c>
      <c r="M281" s="146" t="s">
        <v>1390</v>
      </c>
      <c r="N281" s="148">
        <v>959854.36619450001</v>
      </c>
      <c r="O281" s="146" t="s">
        <v>3420</v>
      </c>
    </row>
    <row r="282" spans="1:15" ht="25" x14ac:dyDescent="0.35">
      <c r="A282" s="146" t="s">
        <v>2197</v>
      </c>
      <c r="B282" s="171" t="s">
        <v>12</v>
      </c>
      <c r="C282" s="171" t="s">
        <v>2198</v>
      </c>
      <c r="D282" s="171" t="s">
        <v>415</v>
      </c>
      <c r="E282" s="147" t="s">
        <v>16</v>
      </c>
      <c r="F282" s="146" t="s">
        <v>1169</v>
      </c>
      <c r="G282" s="146" t="s">
        <v>405</v>
      </c>
      <c r="H282" s="146" t="s">
        <v>3423</v>
      </c>
      <c r="I282" s="146" t="s">
        <v>405</v>
      </c>
      <c r="J282" s="146" t="s">
        <v>3423</v>
      </c>
      <c r="K282" s="146" t="s">
        <v>405</v>
      </c>
      <c r="L282" s="148">
        <v>38.78</v>
      </c>
      <c r="M282" s="146" t="s">
        <v>1390</v>
      </c>
      <c r="N282" s="148">
        <v>959893.14619450003</v>
      </c>
      <c r="O282" s="146" t="s">
        <v>3424</v>
      </c>
    </row>
    <row r="283" spans="1:15" x14ac:dyDescent="0.35">
      <c r="A283" s="146" t="s">
        <v>1372</v>
      </c>
      <c r="B283" s="171" t="s">
        <v>17</v>
      </c>
      <c r="C283" s="171" t="s">
        <v>1373</v>
      </c>
      <c r="D283" s="171" t="s">
        <v>415</v>
      </c>
      <c r="E283" s="147" t="s">
        <v>16</v>
      </c>
      <c r="F283" s="146" t="s">
        <v>1278</v>
      </c>
      <c r="G283" s="146" t="s">
        <v>405</v>
      </c>
      <c r="H283" s="146" t="s">
        <v>1659</v>
      </c>
      <c r="I283" s="146" t="s">
        <v>405</v>
      </c>
      <c r="J283" s="146" t="s">
        <v>1660</v>
      </c>
      <c r="K283" s="146" t="s">
        <v>405</v>
      </c>
      <c r="L283" s="148">
        <v>38.773000000000003</v>
      </c>
      <c r="M283" s="146" t="s">
        <v>1390</v>
      </c>
      <c r="N283" s="148">
        <v>959931.91919449996</v>
      </c>
      <c r="O283" s="146" t="s">
        <v>3424</v>
      </c>
    </row>
    <row r="284" spans="1:15" x14ac:dyDescent="0.35">
      <c r="A284" s="146" t="s">
        <v>1398</v>
      </c>
      <c r="B284" s="171" t="s">
        <v>17</v>
      </c>
      <c r="C284" s="171" t="s">
        <v>1399</v>
      </c>
      <c r="D284" s="171" t="s">
        <v>415</v>
      </c>
      <c r="E284" s="147" t="s">
        <v>16</v>
      </c>
      <c r="F284" s="146" t="s">
        <v>1278</v>
      </c>
      <c r="G284" s="146" t="s">
        <v>405</v>
      </c>
      <c r="H284" s="146" t="s">
        <v>1661</v>
      </c>
      <c r="I284" s="146" t="s">
        <v>405</v>
      </c>
      <c r="J284" s="146" t="s">
        <v>1662</v>
      </c>
      <c r="K284" s="146" t="s">
        <v>405</v>
      </c>
      <c r="L284" s="148">
        <v>36.064</v>
      </c>
      <c r="M284" s="146" t="s">
        <v>1390</v>
      </c>
      <c r="N284" s="148">
        <v>959967.98319449998</v>
      </c>
      <c r="O284" s="146" t="s">
        <v>3424</v>
      </c>
    </row>
    <row r="285" spans="1:15" x14ac:dyDescent="0.35">
      <c r="A285" s="146" t="s">
        <v>1426</v>
      </c>
      <c r="B285" s="171" t="s">
        <v>17</v>
      </c>
      <c r="C285" s="171" t="s">
        <v>1427</v>
      </c>
      <c r="D285" s="171" t="s">
        <v>415</v>
      </c>
      <c r="E285" s="147" t="s">
        <v>43</v>
      </c>
      <c r="F285" s="146" t="s">
        <v>1428</v>
      </c>
      <c r="G285" s="146" t="s">
        <v>405</v>
      </c>
      <c r="H285" s="146" t="s">
        <v>1663</v>
      </c>
      <c r="I285" s="146" t="s">
        <v>405</v>
      </c>
      <c r="J285" s="146" t="s">
        <v>1664</v>
      </c>
      <c r="K285" s="146" t="s">
        <v>405</v>
      </c>
      <c r="L285" s="148">
        <v>35.783999999999999</v>
      </c>
      <c r="M285" s="146" t="s">
        <v>1390</v>
      </c>
      <c r="N285" s="148">
        <v>960003.76719449996</v>
      </c>
      <c r="O285" s="146" t="s">
        <v>3425</v>
      </c>
    </row>
    <row r="286" spans="1:15" ht="37.5" x14ac:dyDescent="0.35">
      <c r="A286" s="146" t="s">
        <v>2199</v>
      </c>
      <c r="B286" s="171" t="s">
        <v>12</v>
      </c>
      <c r="C286" s="171" t="s">
        <v>2200</v>
      </c>
      <c r="D286" s="171" t="s">
        <v>415</v>
      </c>
      <c r="E286" s="147" t="s">
        <v>16</v>
      </c>
      <c r="F286" s="146" t="s">
        <v>1169</v>
      </c>
      <c r="G286" s="146" t="s">
        <v>405</v>
      </c>
      <c r="H286" s="146" t="s">
        <v>3426</v>
      </c>
      <c r="I286" s="146" t="s">
        <v>405</v>
      </c>
      <c r="J286" s="146" t="s">
        <v>3426</v>
      </c>
      <c r="K286" s="146" t="s">
        <v>405</v>
      </c>
      <c r="L286" s="148">
        <v>35.700000000000003</v>
      </c>
      <c r="M286" s="146" t="s">
        <v>1390</v>
      </c>
      <c r="N286" s="148">
        <v>960039.46719450003</v>
      </c>
      <c r="O286" s="146" t="s">
        <v>3425</v>
      </c>
    </row>
    <row r="287" spans="1:15" ht="25" x14ac:dyDescent="0.35">
      <c r="A287" s="146" t="s">
        <v>1393</v>
      </c>
      <c r="B287" s="171" t="s">
        <v>12</v>
      </c>
      <c r="C287" s="171" t="s">
        <v>1394</v>
      </c>
      <c r="D287" s="171" t="s">
        <v>415</v>
      </c>
      <c r="E287" s="147" t="s">
        <v>421</v>
      </c>
      <c r="F287" s="146" t="s">
        <v>1395</v>
      </c>
      <c r="G287" s="146" t="s">
        <v>405</v>
      </c>
      <c r="H287" s="146" t="s">
        <v>1396</v>
      </c>
      <c r="I287" s="146" t="s">
        <v>405</v>
      </c>
      <c r="J287" s="146" t="s">
        <v>1397</v>
      </c>
      <c r="K287" s="146" t="s">
        <v>405</v>
      </c>
      <c r="L287" s="148">
        <v>35.517690000000002</v>
      </c>
      <c r="M287" s="146" t="s">
        <v>1390</v>
      </c>
      <c r="N287" s="148">
        <v>960074.98488450004</v>
      </c>
      <c r="O287" s="146" t="s">
        <v>3425</v>
      </c>
    </row>
    <row r="288" spans="1:15" ht="25" x14ac:dyDescent="0.35">
      <c r="A288" s="146" t="s">
        <v>1378</v>
      </c>
      <c r="B288" s="171" t="s">
        <v>12</v>
      </c>
      <c r="C288" s="171" t="s">
        <v>1379</v>
      </c>
      <c r="D288" s="171" t="s">
        <v>415</v>
      </c>
      <c r="E288" s="147" t="s">
        <v>277</v>
      </c>
      <c r="F288" s="146" t="s">
        <v>3427</v>
      </c>
      <c r="G288" s="146" t="s">
        <v>405</v>
      </c>
      <c r="H288" s="146" t="s">
        <v>1380</v>
      </c>
      <c r="I288" s="146" t="s">
        <v>405</v>
      </c>
      <c r="J288" s="146" t="s">
        <v>3428</v>
      </c>
      <c r="K288" s="146" t="s">
        <v>405</v>
      </c>
      <c r="L288" s="148">
        <v>35.40849</v>
      </c>
      <c r="M288" s="146" t="s">
        <v>1390</v>
      </c>
      <c r="N288" s="148">
        <v>960110.39337449998</v>
      </c>
      <c r="O288" s="146" t="s">
        <v>3429</v>
      </c>
    </row>
    <row r="289" spans="1:15" x14ac:dyDescent="0.35">
      <c r="A289" s="146" t="s">
        <v>2129</v>
      </c>
      <c r="B289" s="171" t="s">
        <v>17</v>
      </c>
      <c r="C289" s="171" t="s">
        <v>2130</v>
      </c>
      <c r="D289" s="171" t="s">
        <v>415</v>
      </c>
      <c r="E289" s="147" t="s">
        <v>16</v>
      </c>
      <c r="F289" s="146" t="s">
        <v>1039</v>
      </c>
      <c r="G289" s="146" t="s">
        <v>405</v>
      </c>
      <c r="H289" s="146" t="s">
        <v>3430</v>
      </c>
      <c r="I289" s="146" t="s">
        <v>405</v>
      </c>
      <c r="J289" s="146" t="s">
        <v>3431</v>
      </c>
      <c r="K289" s="146" t="s">
        <v>405</v>
      </c>
      <c r="L289" s="148">
        <v>33.92</v>
      </c>
      <c r="M289" s="146" t="s">
        <v>1390</v>
      </c>
      <c r="N289" s="148">
        <v>960144.31337450002</v>
      </c>
      <c r="O289" s="146" t="s">
        <v>3429</v>
      </c>
    </row>
    <row r="290" spans="1:15" ht="25" x14ac:dyDescent="0.35">
      <c r="A290" s="146" t="s">
        <v>642</v>
      </c>
      <c r="B290" s="171" t="s">
        <v>12</v>
      </c>
      <c r="C290" s="171" t="s">
        <v>643</v>
      </c>
      <c r="D290" s="171" t="s">
        <v>415</v>
      </c>
      <c r="E290" s="147" t="s">
        <v>16</v>
      </c>
      <c r="F290" s="146" t="s">
        <v>1266</v>
      </c>
      <c r="G290" s="146" t="s">
        <v>405</v>
      </c>
      <c r="H290" s="146" t="s">
        <v>1329</v>
      </c>
      <c r="I290" s="146" t="s">
        <v>405</v>
      </c>
      <c r="J290" s="146" t="s">
        <v>3432</v>
      </c>
      <c r="K290" s="146" t="s">
        <v>405</v>
      </c>
      <c r="L290" s="148">
        <v>32.299999999999997</v>
      </c>
      <c r="M290" s="146" t="s">
        <v>1390</v>
      </c>
      <c r="N290" s="148">
        <v>960176.61337449995</v>
      </c>
      <c r="O290" s="146" t="s">
        <v>3429</v>
      </c>
    </row>
    <row r="291" spans="1:15" ht="37.5" x14ac:dyDescent="0.35">
      <c r="A291" s="146" t="s">
        <v>1403</v>
      </c>
      <c r="B291" s="171" t="s">
        <v>17</v>
      </c>
      <c r="C291" s="171" t="s">
        <v>1183</v>
      </c>
      <c r="D291" s="171" t="s">
        <v>415</v>
      </c>
      <c r="E291" s="147" t="s">
        <v>409</v>
      </c>
      <c r="F291" s="146" t="s">
        <v>3433</v>
      </c>
      <c r="G291" s="146" t="s">
        <v>405</v>
      </c>
      <c r="H291" s="146" t="s">
        <v>1184</v>
      </c>
      <c r="I291" s="146" t="s">
        <v>405</v>
      </c>
      <c r="J291" s="146" t="s">
        <v>3434</v>
      </c>
      <c r="K291" s="146" t="s">
        <v>405</v>
      </c>
      <c r="L291" s="148">
        <v>30.414000000000001</v>
      </c>
      <c r="M291" s="146" t="s">
        <v>1390</v>
      </c>
      <c r="N291" s="148">
        <v>960207.02737449994</v>
      </c>
      <c r="O291" s="146" t="s">
        <v>3435</v>
      </c>
    </row>
    <row r="292" spans="1:15" ht="25" x14ac:dyDescent="0.35">
      <c r="A292" s="146" t="s">
        <v>649</v>
      </c>
      <c r="B292" s="171" t="s">
        <v>12</v>
      </c>
      <c r="C292" s="171" t="s">
        <v>650</v>
      </c>
      <c r="D292" s="171" t="s">
        <v>415</v>
      </c>
      <c r="E292" s="147" t="s">
        <v>16</v>
      </c>
      <c r="F292" s="146" t="s">
        <v>1039</v>
      </c>
      <c r="G292" s="146" t="s">
        <v>405</v>
      </c>
      <c r="H292" s="146" t="s">
        <v>1308</v>
      </c>
      <c r="I292" s="146" t="s">
        <v>405</v>
      </c>
      <c r="J292" s="146" t="s">
        <v>3436</v>
      </c>
      <c r="K292" s="146" t="s">
        <v>405</v>
      </c>
      <c r="L292" s="148">
        <v>28.7</v>
      </c>
      <c r="M292" s="146" t="s">
        <v>1390</v>
      </c>
      <c r="N292" s="148">
        <v>960235.72737450001</v>
      </c>
      <c r="O292" s="146" t="s">
        <v>3435</v>
      </c>
    </row>
    <row r="293" spans="1:15" ht="25" x14ac:dyDescent="0.35">
      <c r="A293" s="146" t="s">
        <v>1405</v>
      </c>
      <c r="B293" s="171" t="s">
        <v>12</v>
      </c>
      <c r="C293" s="171" t="s">
        <v>1406</v>
      </c>
      <c r="D293" s="171" t="s">
        <v>837</v>
      </c>
      <c r="E293" s="147" t="s">
        <v>1360</v>
      </c>
      <c r="F293" s="146" t="s">
        <v>3437</v>
      </c>
      <c r="G293" s="146" t="s">
        <v>405</v>
      </c>
      <c r="H293" s="146" t="s">
        <v>1407</v>
      </c>
      <c r="I293" s="146" t="s">
        <v>405</v>
      </c>
      <c r="J293" s="146" t="s">
        <v>3438</v>
      </c>
      <c r="K293" s="146" t="s">
        <v>405</v>
      </c>
      <c r="L293" s="148">
        <v>26.334023770999998</v>
      </c>
      <c r="M293" s="146" t="s">
        <v>1390</v>
      </c>
      <c r="N293" s="148">
        <v>960262.06139829999</v>
      </c>
      <c r="O293" s="146" t="s">
        <v>3435</v>
      </c>
    </row>
    <row r="294" spans="1:15" ht="25" x14ac:dyDescent="0.35">
      <c r="A294" s="146" t="s">
        <v>2223</v>
      </c>
      <c r="B294" s="171" t="s">
        <v>12</v>
      </c>
      <c r="C294" s="171" t="s">
        <v>2224</v>
      </c>
      <c r="D294" s="171" t="s">
        <v>415</v>
      </c>
      <c r="E294" s="147" t="s">
        <v>16</v>
      </c>
      <c r="F294" s="146" t="s">
        <v>1065</v>
      </c>
      <c r="G294" s="146" t="s">
        <v>405</v>
      </c>
      <c r="H294" s="146" t="s">
        <v>1126</v>
      </c>
      <c r="I294" s="146" t="s">
        <v>405</v>
      </c>
      <c r="J294" s="146" t="s">
        <v>3439</v>
      </c>
      <c r="K294" s="146" t="s">
        <v>405</v>
      </c>
      <c r="L294" s="148">
        <v>25.7</v>
      </c>
      <c r="M294" s="146" t="s">
        <v>1390</v>
      </c>
      <c r="N294" s="148">
        <v>960287.76139829995</v>
      </c>
      <c r="O294" s="146" t="s">
        <v>3440</v>
      </c>
    </row>
    <row r="295" spans="1:15" ht="25" x14ac:dyDescent="0.35">
      <c r="A295" s="146" t="s">
        <v>2094</v>
      </c>
      <c r="B295" s="171" t="s">
        <v>12</v>
      </c>
      <c r="C295" s="171" t="s">
        <v>2095</v>
      </c>
      <c r="D295" s="171" t="s">
        <v>415</v>
      </c>
      <c r="E295" s="147" t="s">
        <v>421</v>
      </c>
      <c r="F295" s="146" t="s">
        <v>3441</v>
      </c>
      <c r="G295" s="146" t="s">
        <v>405</v>
      </c>
      <c r="H295" s="146" t="s">
        <v>3442</v>
      </c>
      <c r="I295" s="146" t="s">
        <v>405</v>
      </c>
      <c r="J295" s="146" t="s">
        <v>3443</v>
      </c>
      <c r="K295" s="146" t="s">
        <v>405</v>
      </c>
      <c r="L295" s="148">
        <v>24.787517999999999</v>
      </c>
      <c r="M295" s="146" t="s">
        <v>1390</v>
      </c>
      <c r="N295" s="148">
        <v>960312.54891629994</v>
      </c>
      <c r="O295" s="146" t="s">
        <v>3440</v>
      </c>
    </row>
    <row r="296" spans="1:15" x14ac:dyDescent="0.35">
      <c r="A296" s="146" t="s">
        <v>1421</v>
      </c>
      <c r="B296" s="171" t="s">
        <v>17</v>
      </c>
      <c r="C296" s="171" t="s">
        <v>1422</v>
      </c>
      <c r="D296" s="171" t="s">
        <v>415</v>
      </c>
      <c r="E296" s="147" t="s">
        <v>16</v>
      </c>
      <c r="F296" s="146" t="s">
        <v>1244</v>
      </c>
      <c r="G296" s="146" t="s">
        <v>405</v>
      </c>
      <c r="H296" s="146" t="s">
        <v>1666</v>
      </c>
      <c r="I296" s="146" t="s">
        <v>405</v>
      </c>
      <c r="J296" s="146" t="s">
        <v>1667</v>
      </c>
      <c r="K296" s="146" t="s">
        <v>405</v>
      </c>
      <c r="L296" s="148">
        <v>23.922499999999999</v>
      </c>
      <c r="M296" s="146" t="s">
        <v>1390</v>
      </c>
      <c r="N296" s="148">
        <v>960336.47141630005</v>
      </c>
      <c r="O296" s="146" t="s">
        <v>3440</v>
      </c>
    </row>
    <row r="297" spans="1:15" x14ac:dyDescent="0.35">
      <c r="A297" s="146" t="s">
        <v>467</v>
      </c>
      <c r="B297" s="171" t="s">
        <v>17</v>
      </c>
      <c r="C297" s="171" t="s">
        <v>468</v>
      </c>
      <c r="D297" s="171" t="s">
        <v>415</v>
      </c>
      <c r="E297" s="147" t="s">
        <v>16</v>
      </c>
      <c r="F297" s="146" t="s">
        <v>1437</v>
      </c>
      <c r="G297" s="146" t="s">
        <v>405</v>
      </c>
      <c r="H297" s="146" t="s">
        <v>1668</v>
      </c>
      <c r="I297" s="146" t="s">
        <v>405</v>
      </c>
      <c r="J297" s="146" t="s">
        <v>1669</v>
      </c>
      <c r="K297" s="146" t="s">
        <v>405</v>
      </c>
      <c r="L297" s="148">
        <v>23.668399999999998</v>
      </c>
      <c r="M297" s="146" t="s">
        <v>1390</v>
      </c>
      <c r="N297" s="148">
        <v>960360.13981630001</v>
      </c>
      <c r="O297" s="146" t="s">
        <v>3440</v>
      </c>
    </row>
    <row r="298" spans="1:15" ht="37.5" x14ac:dyDescent="0.35">
      <c r="A298" s="146" t="s">
        <v>668</v>
      </c>
      <c r="B298" s="171" t="s">
        <v>12</v>
      </c>
      <c r="C298" s="171" t="s">
        <v>669</v>
      </c>
      <c r="D298" s="171" t="s">
        <v>415</v>
      </c>
      <c r="E298" s="147" t="s">
        <v>16</v>
      </c>
      <c r="F298" s="146" t="s">
        <v>3444</v>
      </c>
      <c r="G298" s="146" t="s">
        <v>405</v>
      </c>
      <c r="H298" s="146" t="s">
        <v>1392</v>
      </c>
      <c r="I298" s="146" t="s">
        <v>405</v>
      </c>
      <c r="J298" s="146" t="s">
        <v>3445</v>
      </c>
      <c r="K298" s="146" t="s">
        <v>405</v>
      </c>
      <c r="L298" s="148">
        <v>23.411000000000001</v>
      </c>
      <c r="M298" s="146" t="s">
        <v>1390</v>
      </c>
      <c r="N298" s="148">
        <v>960383.55081629998</v>
      </c>
      <c r="O298" s="146" t="s">
        <v>3446</v>
      </c>
    </row>
    <row r="299" spans="1:15" ht="25" x14ac:dyDescent="0.35">
      <c r="A299" s="146" t="s">
        <v>853</v>
      </c>
      <c r="B299" s="171" t="s">
        <v>12</v>
      </c>
      <c r="C299" s="171" t="s">
        <v>854</v>
      </c>
      <c r="D299" s="171" t="s">
        <v>415</v>
      </c>
      <c r="E299" s="147" t="s">
        <v>16</v>
      </c>
      <c r="F299" s="146" t="s">
        <v>3447</v>
      </c>
      <c r="G299" s="146" t="s">
        <v>405</v>
      </c>
      <c r="H299" s="146" t="s">
        <v>1404</v>
      </c>
      <c r="I299" s="146" t="s">
        <v>405</v>
      </c>
      <c r="J299" s="146" t="s">
        <v>3448</v>
      </c>
      <c r="K299" s="146" t="s">
        <v>405</v>
      </c>
      <c r="L299" s="148">
        <v>22.56</v>
      </c>
      <c r="M299" s="146" t="s">
        <v>1390</v>
      </c>
      <c r="N299" s="148">
        <v>960406.11081630003</v>
      </c>
      <c r="O299" s="146" t="s">
        <v>3446</v>
      </c>
    </row>
    <row r="300" spans="1:15" ht="37.5" x14ac:dyDescent="0.35">
      <c r="A300" s="146" t="s">
        <v>1424</v>
      </c>
      <c r="B300" s="171" t="s">
        <v>17</v>
      </c>
      <c r="C300" s="171" t="s">
        <v>1203</v>
      </c>
      <c r="D300" s="171" t="s">
        <v>415</v>
      </c>
      <c r="E300" s="147" t="s">
        <v>409</v>
      </c>
      <c r="F300" s="146" t="s">
        <v>3433</v>
      </c>
      <c r="G300" s="146" t="s">
        <v>405</v>
      </c>
      <c r="H300" s="146" t="s">
        <v>1204</v>
      </c>
      <c r="I300" s="146" t="s">
        <v>405</v>
      </c>
      <c r="J300" s="146" t="s">
        <v>3449</v>
      </c>
      <c r="K300" s="146" t="s">
        <v>405</v>
      </c>
      <c r="L300" s="148">
        <v>22.2</v>
      </c>
      <c r="M300" s="146" t="s">
        <v>1390</v>
      </c>
      <c r="N300" s="148">
        <v>960428.31081629999</v>
      </c>
      <c r="O300" s="146" t="s">
        <v>3446</v>
      </c>
    </row>
    <row r="301" spans="1:15" ht="25" x14ac:dyDescent="0.35">
      <c r="A301" s="146" t="s">
        <v>1417</v>
      </c>
      <c r="B301" s="171" t="s">
        <v>12</v>
      </c>
      <c r="C301" s="171" t="s">
        <v>1418</v>
      </c>
      <c r="D301" s="171" t="s">
        <v>837</v>
      </c>
      <c r="E301" s="147" t="s">
        <v>16</v>
      </c>
      <c r="F301" s="146" t="s">
        <v>3450</v>
      </c>
      <c r="G301" s="146" t="s">
        <v>405</v>
      </c>
      <c r="H301" s="146" t="s">
        <v>1419</v>
      </c>
      <c r="I301" s="146" t="s">
        <v>405</v>
      </c>
      <c r="J301" s="146" t="s">
        <v>3451</v>
      </c>
      <c r="K301" s="146" t="s">
        <v>405</v>
      </c>
      <c r="L301" s="148">
        <v>22.096201012000002</v>
      </c>
      <c r="M301" s="146" t="s">
        <v>1390</v>
      </c>
      <c r="N301" s="148">
        <v>960450.40701730002</v>
      </c>
      <c r="O301" s="146" t="s">
        <v>3446</v>
      </c>
    </row>
    <row r="302" spans="1:15" ht="25" x14ac:dyDescent="0.35">
      <c r="A302" s="146" t="s">
        <v>816</v>
      </c>
      <c r="B302" s="171" t="s">
        <v>12</v>
      </c>
      <c r="C302" s="171" t="s">
        <v>817</v>
      </c>
      <c r="D302" s="171" t="s">
        <v>415</v>
      </c>
      <c r="E302" s="147" t="s">
        <v>277</v>
      </c>
      <c r="F302" s="146" t="s">
        <v>3452</v>
      </c>
      <c r="G302" s="146" t="s">
        <v>405</v>
      </c>
      <c r="H302" s="146" t="s">
        <v>1348</v>
      </c>
      <c r="I302" s="146" t="s">
        <v>405</v>
      </c>
      <c r="J302" s="146" t="s">
        <v>3453</v>
      </c>
      <c r="K302" s="146" t="s">
        <v>405</v>
      </c>
      <c r="L302" s="148">
        <v>21.379831200000002</v>
      </c>
      <c r="M302" s="146" t="s">
        <v>1390</v>
      </c>
      <c r="N302" s="148">
        <v>960471.78684850002</v>
      </c>
      <c r="O302" s="146" t="s">
        <v>3446</v>
      </c>
    </row>
    <row r="303" spans="1:15" ht="25" x14ac:dyDescent="0.35">
      <c r="A303" s="146" t="s">
        <v>1412</v>
      </c>
      <c r="B303" s="171" t="s">
        <v>12</v>
      </c>
      <c r="C303" s="171" t="s">
        <v>1413</v>
      </c>
      <c r="D303" s="171" t="s">
        <v>415</v>
      </c>
      <c r="E303" s="147" t="s">
        <v>421</v>
      </c>
      <c r="F303" s="146" t="s">
        <v>3454</v>
      </c>
      <c r="G303" s="146" t="s">
        <v>405</v>
      </c>
      <c r="H303" s="146" t="s">
        <v>1414</v>
      </c>
      <c r="I303" s="146" t="s">
        <v>405</v>
      </c>
      <c r="J303" s="146" t="s">
        <v>3455</v>
      </c>
      <c r="K303" s="146" t="s">
        <v>405</v>
      </c>
      <c r="L303" s="148">
        <v>20.234615999999999</v>
      </c>
      <c r="M303" s="146" t="s">
        <v>1390</v>
      </c>
      <c r="N303" s="148">
        <v>960492.02146449999</v>
      </c>
      <c r="O303" s="146" t="s">
        <v>3456</v>
      </c>
    </row>
    <row r="304" spans="1:15" ht="25" x14ac:dyDescent="0.35">
      <c r="A304" s="146" t="s">
        <v>1415</v>
      </c>
      <c r="B304" s="171" t="s">
        <v>12</v>
      </c>
      <c r="C304" s="171" t="s">
        <v>1416</v>
      </c>
      <c r="D304" s="171" t="s">
        <v>415</v>
      </c>
      <c r="E304" s="147" t="s">
        <v>16</v>
      </c>
      <c r="F304" s="146" t="s">
        <v>3457</v>
      </c>
      <c r="G304" s="146" t="s">
        <v>405</v>
      </c>
      <c r="H304" s="146" t="s">
        <v>937</v>
      </c>
      <c r="I304" s="146" t="s">
        <v>405</v>
      </c>
      <c r="J304" s="146" t="s">
        <v>3458</v>
      </c>
      <c r="K304" s="146" t="s">
        <v>405</v>
      </c>
      <c r="L304" s="148">
        <v>19.8</v>
      </c>
      <c r="M304" s="146" t="s">
        <v>1390</v>
      </c>
      <c r="N304" s="148">
        <v>960511.82146450004</v>
      </c>
      <c r="O304" s="146" t="s">
        <v>3456</v>
      </c>
    </row>
    <row r="305" spans="1:15" ht="50" x14ac:dyDescent="0.35">
      <c r="A305" s="146" t="s">
        <v>1408</v>
      </c>
      <c r="B305" s="171" t="s">
        <v>12</v>
      </c>
      <c r="C305" s="171" t="s">
        <v>1409</v>
      </c>
      <c r="D305" s="171" t="s">
        <v>837</v>
      </c>
      <c r="E305" s="147" t="s">
        <v>16</v>
      </c>
      <c r="F305" s="146" t="s">
        <v>3459</v>
      </c>
      <c r="G305" s="146" t="s">
        <v>405</v>
      </c>
      <c r="H305" s="146" t="s">
        <v>1410</v>
      </c>
      <c r="I305" s="146" t="s">
        <v>405</v>
      </c>
      <c r="J305" s="146" t="s">
        <v>3460</v>
      </c>
      <c r="K305" s="146" t="s">
        <v>405</v>
      </c>
      <c r="L305" s="148">
        <v>19.300238958000001</v>
      </c>
      <c r="M305" s="146" t="s">
        <v>1390</v>
      </c>
      <c r="N305" s="148">
        <v>960531.12170350004</v>
      </c>
      <c r="O305" s="146" t="s">
        <v>3456</v>
      </c>
    </row>
    <row r="306" spans="1:15" ht="25" x14ac:dyDescent="0.35">
      <c r="A306" s="146" t="s">
        <v>3461</v>
      </c>
      <c r="B306" s="171" t="s">
        <v>12</v>
      </c>
      <c r="C306" s="171" t="s">
        <v>3462</v>
      </c>
      <c r="D306" s="171" t="s">
        <v>415</v>
      </c>
      <c r="E306" s="147" t="s">
        <v>277</v>
      </c>
      <c r="F306" s="146" t="s">
        <v>3463</v>
      </c>
      <c r="G306" s="146" t="s">
        <v>405</v>
      </c>
      <c r="H306" s="146" t="s">
        <v>3464</v>
      </c>
      <c r="I306" s="146" t="s">
        <v>405</v>
      </c>
      <c r="J306" s="146" t="s">
        <v>3465</v>
      </c>
      <c r="K306" s="146" t="s">
        <v>405</v>
      </c>
      <c r="L306" s="148">
        <v>19.048629600000002</v>
      </c>
      <c r="M306" s="146" t="s">
        <v>1390</v>
      </c>
      <c r="N306" s="148">
        <v>960550.17033310002</v>
      </c>
      <c r="O306" s="146" t="s">
        <v>3456</v>
      </c>
    </row>
    <row r="307" spans="1:15" x14ac:dyDescent="0.35">
      <c r="A307" s="146" t="s">
        <v>1515</v>
      </c>
      <c r="B307" s="171" t="s">
        <v>17</v>
      </c>
      <c r="C307" s="171" t="s">
        <v>1516</v>
      </c>
      <c r="D307" s="171" t="s">
        <v>415</v>
      </c>
      <c r="E307" s="147" t="s">
        <v>16</v>
      </c>
      <c r="F307" s="146" t="s">
        <v>1226</v>
      </c>
      <c r="G307" s="146" t="s">
        <v>405</v>
      </c>
      <c r="H307" s="146" t="s">
        <v>1671</v>
      </c>
      <c r="I307" s="146" t="s">
        <v>405</v>
      </c>
      <c r="J307" s="146" t="s">
        <v>1672</v>
      </c>
      <c r="K307" s="146" t="s">
        <v>405</v>
      </c>
      <c r="L307" s="148">
        <v>19.04</v>
      </c>
      <c r="M307" s="146" t="s">
        <v>1390</v>
      </c>
      <c r="N307" s="148">
        <v>960569.21033310005</v>
      </c>
      <c r="O307" s="146" t="s">
        <v>3456</v>
      </c>
    </row>
    <row r="308" spans="1:15" ht="37.5" x14ac:dyDescent="0.35">
      <c r="A308" s="146" t="s">
        <v>825</v>
      </c>
      <c r="B308" s="171" t="s">
        <v>12</v>
      </c>
      <c r="C308" s="171" t="s">
        <v>826</v>
      </c>
      <c r="D308" s="171" t="s">
        <v>415</v>
      </c>
      <c r="E308" s="147" t="s">
        <v>277</v>
      </c>
      <c r="F308" s="146" t="s">
        <v>3466</v>
      </c>
      <c r="G308" s="146" t="s">
        <v>405</v>
      </c>
      <c r="H308" s="146" t="s">
        <v>1478</v>
      </c>
      <c r="I308" s="146" t="s">
        <v>405</v>
      </c>
      <c r="J308" s="146" t="s">
        <v>3467</v>
      </c>
      <c r="K308" s="146" t="s">
        <v>405</v>
      </c>
      <c r="L308" s="148">
        <v>18.086463250000001</v>
      </c>
      <c r="M308" s="146" t="s">
        <v>1390</v>
      </c>
      <c r="N308" s="148">
        <v>960587.29679639998</v>
      </c>
      <c r="O308" s="146" t="s">
        <v>3468</v>
      </c>
    </row>
    <row r="309" spans="1:15" x14ac:dyDescent="0.35">
      <c r="A309" s="146" t="s">
        <v>1246</v>
      </c>
      <c r="B309" s="171" t="s">
        <v>17</v>
      </c>
      <c r="C309" s="171" t="s">
        <v>1247</v>
      </c>
      <c r="D309" s="171" t="s">
        <v>415</v>
      </c>
      <c r="E309" s="147" t="s">
        <v>421</v>
      </c>
      <c r="F309" s="146" t="s">
        <v>3469</v>
      </c>
      <c r="G309" s="146" t="s">
        <v>405</v>
      </c>
      <c r="H309" s="146" t="s">
        <v>1622</v>
      </c>
      <c r="I309" s="146" t="s">
        <v>405</v>
      </c>
      <c r="J309" s="146" t="s">
        <v>3470</v>
      </c>
      <c r="K309" s="146" t="s">
        <v>405</v>
      </c>
      <c r="L309" s="148">
        <v>17.53432128</v>
      </c>
      <c r="M309" s="146" t="s">
        <v>1390</v>
      </c>
      <c r="N309" s="148">
        <v>960604.83111769997</v>
      </c>
      <c r="O309" s="146" t="s">
        <v>3468</v>
      </c>
    </row>
    <row r="310" spans="1:15" ht="37.5" x14ac:dyDescent="0.35">
      <c r="A310" s="146" t="s">
        <v>855</v>
      </c>
      <c r="B310" s="171" t="s">
        <v>12</v>
      </c>
      <c r="C310" s="171" t="s">
        <v>856</v>
      </c>
      <c r="D310" s="171" t="s">
        <v>415</v>
      </c>
      <c r="E310" s="147" t="s">
        <v>16</v>
      </c>
      <c r="F310" s="146" t="s">
        <v>3447</v>
      </c>
      <c r="G310" s="146" t="s">
        <v>405</v>
      </c>
      <c r="H310" s="146" t="s">
        <v>1425</v>
      </c>
      <c r="I310" s="146" t="s">
        <v>405</v>
      </c>
      <c r="J310" s="146" t="s">
        <v>3471</v>
      </c>
      <c r="K310" s="146" t="s">
        <v>405</v>
      </c>
      <c r="L310" s="148">
        <v>17.28</v>
      </c>
      <c r="M310" s="146" t="s">
        <v>1390</v>
      </c>
      <c r="N310" s="148">
        <v>960622.1111177</v>
      </c>
      <c r="O310" s="146" t="s">
        <v>3468</v>
      </c>
    </row>
    <row r="311" spans="1:15" ht="37.5" x14ac:dyDescent="0.35">
      <c r="A311" s="146" t="s">
        <v>1389</v>
      </c>
      <c r="B311" s="171" t="s">
        <v>12</v>
      </c>
      <c r="C311" s="171" t="s">
        <v>1292</v>
      </c>
      <c r="D311" s="171" t="s">
        <v>837</v>
      </c>
      <c r="E311" s="147" t="s">
        <v>409</v>
      </c>
      <c r="F311" s="146" t="s">
        <v>3402</v>
      </c>
      <c r="G311" s="146" t="s">
        <v>405</v>
      </c>
      <c r="H311" s="146" t="s">
        <v>1293</v>
      </c>
      <c r="I311" s="146" t="s">
        <v>405</v>
      </c>
      <c r="J311" s="146" t="s">
        <v>3472</v>
      </c>
      <c r="K311" s="146" t="s">
        <v>405</v>
      </c>
      <c r="L311" s="148">
        <v>16.983142999999998</v>
      </c>
      <c r="M311" s="146" t="s">
        <v>1390</v>
      </c>
      <c r="N311" s="148">
        <v>960639.09426070005</v>
      </c>
      <c r="O311" s="146" t="s">
        <v>3468</v>
      </c>
    </row>
    <row r="312" spans="1:15" ht="37.5" x14ac:dyDescent="0.35">
      <c r="A312" s="146" t="s">
        <v>616</v>
      </c>
      <c r="B312" s="171" t="s">
        <v>12</v>
      </c>
      <c r="C312" s="171" t="s">
        <v>617</v>
      </c>
      <c r="D312" s="171" t="s">
        <v>415</v>
      </c>
      <c r="E312" s="147" t="s">
        <v>16</v>
      </c>
      <c r="F312" s="146" t="s">
        <v>1115</v>
      </c>
      <c r="G312" s="146" t="s">
        <v>405</v>
      </c>
      <c r="H312" s="146" t="s">
        <v>1435</v>
      </c>
      <c r="I312" s="146" t="s">
        <v>405</v>
      </c>
      <c r="J312" s="146" t="s">
        <v>3473</v>
      </c>
      <c r="K312" s="146" t="s">
        <v>405</v>
      </c>
      <c r="L312" s="148">
        <v>16.16</v>
      </c>
      <c r="M312" s="146" t="s">
        <v>1390</v>
      </c>
      <c r="N312" s="148">
        <v>960655.25426069996</v>
      </c>
      <c r="O312" s="146" t="s">
        <v>3468</v>
      </c>
    </row>
    <row r="313" spans="1:15" ht="25" x14ac:dyDescent="0.35">
      <c r="A313" s="146" t="s">
        <v>2219</v>
      </c>
      <c r="B313" s="171" t="s">
        <v>12</v>
      </c>
      <c r="C313" s="171" t="s">
        <v>2220</v>
      </c>
      <c r="D313" s="171" t="s">
        <v>415</v>
      </c>
      <c r="E313" s="147" t="s">
        <v>16</v>
      </c>
      <c r="F313" s="146" t="s">
        <v>1115</v>
      </c>
      <c r="G313" s="146" t="s">
        <v>405</v>
      </c>
      <c r="H313" s="146" t="s">
        <v>3474</v>
      </c>
      <c r="I313" s="146" t="s">
        <v>405</v>
      </c>
      <c r="J313" s="146" t="s">
        <v>3475</v>
      </c>
      <c r="K313" s="146" t="s">
        <v>405</v>
      </c>
      <c r="L313" s="148">
        <v>14.8</v>
      </c>
      <c r="M313" s="146" t="s">
        <v>1390</v>
      </c>
      <c r="N313" s="148">
        <v>960670.05426070001</v>
      </c>
      <c r="O313" s="146" t="s">
        <v>3468</v>
      </c>
    </row>
    <row r="314" spans="1:15" x14ac:dyDescent="0.35">
      <c r="A314" s="146" t="s">
        <v>1446</v>
      </c>
      <c r="B314" s="171" t="s">
        <v>17</v>
      </c>
      <c r="C314" s="171" t="s">
        <v>1447</v>
      </c>
      <c r="D314" s="171" t="s">
        <v>415</v>
      </c>
      <c r="E314" s="147" t="s">
        <v>16</v>
      </c>
      <c r="F314" s="146" t="s">
        <v>1448</v>
      </c>
      <c r="G314" s="146" t="s">
        <v>405</v>
      </c>
      <c r="H314" s="146" t="s">
        <v>1674</v>
      </c>
      <c r="I314" s="146" t="s">
        <v>405</v>
      </c>
      <c r="J314" s="146" t="s">
        <v>1675</v>
      </c>
      <c r="K314" s="146" t="s">
        <v>405</v>
      </c>
      <c r="L314" s="148">
        <v>12.082000000000001</v>
      </c>
      <c r="M314" s="146" t="s">
        <v>1390</v>
      </c>
      <c r="N314" s="148">
        <v>960682.13626069995</v>
      </c>
      <c r="O314" s="146" t="s">
        <v>3476</v>
      </c>
    </row>
    <row r="315" spans="1:15" ht="37.5" x14ac:dyDescent="0.35">
      <c r="A315" s="146" t="s">
        <v>625</v>
      </c>
      <c r="B315" s="171" t="s">
        <v>12</v>
      </c>
      <c r="C315" s="171" t="s">
        <v>626</v>
      </c>
      <c r="D315" s="171" t="s">
        <v>415</v>
      </c>
      <c r="E315" s="147" t="s">
        <v>16</v>
      </c>
      <c r="F315" s="146" t="s">
        <v>1266</v>
      </c>
      <c r="G315" s="146" t="s">
        <v>405</v>
      </c>
      <c r="H315" s="146" t="s">
        <v>1462</v>
      </c>
      <c r="I315" s="146" t="s">
        <v>405</v>
      </c>
      <c r="J315" s="146" t="s">
        <v>3477</v>
      </c>
      <c r="K315" s="146" t="s">
        <v>405</v>
      </c>
      <c r="L315" s="148">
        <v>11.95</v>
      </c>
      <c r="M315" s="146" t="s">
        <v>1390</v>
      </c>
      <c r="N315" s="148">
        <v>960694.08626070002</v>
      </c>
      <c r="O315" s="146" t="s">
        <v>3476</v>
      </c>
    </row>
    <row r="316" spans="1:15" x14ac:dyDescent="0.35">
      <c r="A316" s="146" t="s">
        <v>1400</v>
      </c>
      <c r="B316" s="171" t="s">
        <v>17</v>
      </c>
      <c r="C316" s="171" t="s">
        <v>1401</v>
      </c>
      <c r="D316" s="171" t="s">
        <v>415</v>
      </c>
      <c r="E316" s="147" t="s">
        <v>16</v>
      </c>
      <c r="F316" s="146" t="s">
        <v>1278</v>
      </c>
      <c r="G316" s="146" t="s">
        <v>405</v>
      </c>
      <c r="H316" s="146" t="s">
        <v>1676</v>
      </c>
      <c r="I316" s="146" t="s">
        <v>405</v>
      </c>
      <c r="J316" s="146" t="s">
        <v>1677</v>
      </c>
      <c r="K316" s="146" t="s">
        <v>405</v>
      </c>
      <c r="L316" s="148">
        <v>10.997</v>
      </c>
      <c r="M316" s="146" t="s">
        <v>1390</v>
      </c>
      <c r="N316" s="148">
        <v>960705.08326069999</v>
      </c>
      <c r="O316" s="146" t="s">
        <v>3476</v>
      </c>
    </row>
    <row r="317" spans="1:15" ht="25" x14ac:dyDescent="0.35">
      <c r="A317" s="146" t="s">
        <v>3478</v>
      </c>
      <c r="B317" s="171" t="s">
        <v>12</v>
      </c>
      <c r="C317" s="171" t="s">
        <v>3479</v>
      </c>
      <c r="D317" s="171" t="s">
        <v>415</v>
      </c>
      <c r="E317" s="147" t="s">
        <v>16</v>
      </c>
      <c r="F317" s="146" t="s">
        <v>1169</v>
      </c>
      <c r="G317" s="146" t="s">
        <v>405</v>
      </c>
      <c r="H317" s="146" t="s">
        <v>3480</v>
      </c>
      <c r="I317" s="146" t="s">
        <v>405</v>
      </c>
      <c r="J317" s="146" t="s">
        <v>3480</v>
      </c>
      <c r="K317" s="146" t="s">
        <v>405</v>
      </c>
      <c r="L317" s="148">
        <v>10.61</v>
      </c>
      <c r="M317" s="146" t="s">
        <v>1390</v>
      </c>
      <c r="N317" s="148">
        <v>960715.69326069998</v>
      </c>
      <c r="O317" s="146" t="s">
        <v>3476</v>
      </c>
    </row>
    <row r="318" spans="1:15" x14ac:dyDescent="0.35">
      <c r="A318" s="146" t="s">
        <v>461</v>
      </c>
      <c r="B318" s="171" t="s">
        <v>17</v>
      </c>
      <c r="C318" s="171" t="s">
        <v>462</v>
      </c>
      <c r="D318" s="171" t="s">
        <v>415</v>
      </c>
      <c r="E318" s="147" t="s">
        <v>421</v>
      </c>
      <c r="F318" s="146" t="s">
        <v>1434</v>
      </c>
      <c r="G318" s="146" t="s">
        <v>405</v>
      </c>
      <c r="H318" s="146" t="s">
        <v>1678</v>
      </c>
      <c r="I318" s="146" t="s">
        <v>405</v>
      </c>
      <c r="J318" s="146" t="s">
        <v>1679</v>
      </c>
      <c r="K318" s="146" t="s">
        <v>405</v>
      </c>
      <c r="L318" s="148">
        <v>9.9665999999999997</v>
      </c>
      <c r="M318" s="146" t="s">
        <v>1390</v>
      </c>
      <c r="N318" s="148">
        <v>960725.65986070002</v>
      </c>
      <c r="O318" s="146" t="s">
        <v>3476</v>
      </c>
    </row>
    <row r="319" spans="1:15" ht="37.5" x14ac:dyDescent="0.35">
      <c r="A319" s="146" t="s">
        <v>658</v>
      </c>
      <c r="B319" s="171" t="s">
        <v>12</v>
      </c>
      <c r="C319" s="171" t="s">
        <v>659</v>
      </c>
      <c r="D319" s="171" t="s">
        <v>415</v>
      </c>
      <c r="E319" s="147" t="s">
        <v>16</v>
      </c>
      <c r="F319" s="146" t="s">
        <v>1266</v>
      </c>
      <c r="G319" s="146" t="s">
        <v>405</v>
      </c>
      <c r="H319" s="146" t="s">
        <v>1317</v>
      </c>
      <c r="I319" s="146" t="s">
        <v>405</v>
      </c>
      <c r="J319" s="146" t="s">
        <v>3481</v>
      </c>
      <c r="K319" s="146" t="s">
        <v>405</v>
      </c>
      <c r="L319" s="148">
        <v>9.6999999999999993</v>
      </c>
      <c r="M319" s="146" t="s">
        <v>1390</v>
      </c>
      <c r="N319" s="148">
        <v>960735.35986069997</v>
      </c>
      <c r="O319" s="146" t="s">
        <v>3476</v>
      </c>
    </row>
    <row r="320" spans="1:15" ht="37.5" x14ac:dyDescent="0.35">
      <c r="A320" s="146" t="s">
        <v>2177</v>
      </c>
      <c r="B320" s="171" t="s">
        <v>12</v>
      </c>
      <c r="C320" s="171" t="s">
        <v>2178</v>
      </c>
      <c r="D320" s="171" t="s">
        <v>415</v>
      </c>
      <c r="E320" s="147" t="s">
        <v>16</v>
      </c>
      <c r="F320" s="146" t="s">
        <v>1115</v>
      </c>
      <c r="G320" s="146" t="s">
        <v>405</v>
      </c>
      <c r="H320" s="146" t="s">
        <v>1671</v>
      </c>
      <c r="I320" s="146" t="s">
        <v>405</v>
      </c>
      <c r="J320" s="146" t="s">
        <v>3482</v>
      </c>
      <c r="K320" s="146" t="s">
        <v>405</v>
      </c>
      <c r="L320" s="148">
        <v>9.52</v>
      </c>
      <c r="M320" s="146" t="s">
        <v>1390</v>
      </c>
      <c r="N320" s="148">
        <v>960744.87986069999</v>
      </c>
      <c r="O320" s="146" t="s">
        <v>3476</v>
      </c>
    </row>
    <row r="321" spans="1:15" ht="25" x14ac:dyDescent="0.35">
      <c r="A321" s="146" t="s">
        <v>2090</v>
      </c>
      <c r="B321" s="171" t="s">
        <v>12</v>
      </c>
      <c r="C321" s="171" t="s">
        <v>2091</v>
      </c>
      <c r="D321" s="171" t="s">
        <v>415</v>
      </c>
      <c r="E321" s="147" t="s">
        <v>421</v>
      </c>
      <c r="F321" s="146" t="s">
        <v>3483</v>
      </c>
      <c r="G321" s="146" t="s">
        <v>405</v>
      </c>
      <c r="H321" s="146" t="s">
        <v>3484</v>
      </c>
      <c r="I321" s="146" t="s">
        <v>405</v>
      </c>
      <c r="J321" s="146" t="s">
        <v>1218</v>
      </c>
      <c r="K321" s="146" t="s">
        <v>405</v>
      </c>
      <c r="L321" s="148">
        <v>9.2779775999999998</v>
      </c>
      <c r="M321" s="146" t="s">
        <v>1390</v>
      </c>
      <c r="N321" s="148">
        <v>960754.15783829999</v>
      </c>
      <c r="O321" s="146" t="s">
        <v>3476</v>
      </c>
    </row>
    <row r="322" spans="1:15" x14ac:dyDescent="0.35">
      <c r="A322" s="146" t="s">
        <v>1463</v>
      </c>
      <c r="B322" s="171" t="s">
        <v>17</v>
      </c>
      <c r="C322" s="171" t="s">
        <v>1464</v>
      </c>
      <c r="D322" s="171" t="s">
        <v>415</v>
      </c>
      <c r="E322" s="147" t="s">
        <v>16</v>
      </c>
      <c r="F322" s="146" t="s">
        <v>1278</v>
      </c>
      <c r="G322" s="146" t="s">
        <v>405</v>
      </c>
      <c r="H322" s="146" t="s">
        <v>1680</v>
      </c>
      <c r="I322" s="146" t="s">
        <v>405</v>
      </c>
      <c r="J322" s="146" t="s">
        <v>1681</v>
      </c>
      <c r="K322" s="146" t="s">
        <v>405</v>
      </c>
      <c r="L322" s="148">
        <v>9.1489999999999991</v>
      </c>
      <c r="M322" s="146" t="s">
        <v>1390</v>
      </c>
      <c r="N322" s="148">
        <v>960763.30683829996</v>
      </c>
      <c r="O322" s="146" t="s">
        <v>3476</v>
      </c>
    </row>
    <row r="323" spans="1:15" ht="14.5" customHeight="1" x14ac:dyDescent="0.35">
      <c r="A323" s="146" t="s">
        <v>455</v>
      </c>
      <c r="B323" s="171" t="s">
        <v>17</v>
      </c>
      <c r="C323" s="171" t="s">
        <v>456</v>
      </c>
      <c r="D323" s="171" t="s">
        <v>415</v>
      </c>
      <c r="E323" s="147" t="s">
        <v>16</v>
      </c>
      <c r="F323" s="146" t="s">
        <v>1437</v>
      </c>
      <c r="G323" s="146" t="s">
        <v>405</v>
      </c>
      <c r="H323" s="146" t="s">
        <v>1682</v>
      </c>
      <c r="I323" s="146" t="s">
        <v>405</v>
      </c>
      <c r="J323" s="146" t="s">
        <v>1683</v>
      </c>
      <c r="K323" s="146" t="s">
        <v>405</v>
      </c>
      <c r="L323" s="148">
        <v>8.6547999999999998</v>
      </c>
      <c r="M323" s="146" t="s">
        <v>1390</v>
      </c>
      <c r="N323" s="148">
        <v>960771.96163829998</v>
      </c>
      <c r="O323" s="146" t="s">
        <v>3485</v>
      </c>
    </row>
    <row r="324" spans="1:15" ht="14.5" customHeight="1" x14ac:dyDescent="0.35">
      <c r="A324" s="146" t="s">
        <v>1487</v>
      </c>
      <c r="B324" s="171" t="s">
        <v>17</v>
      </c>
      <c r="C324" s="171" t="s">
        <v>1488</v>
      </c>
      <c r="D324" s="171" t="s">
        <v>415</v>
      </c>
      <c r="E324" s="147" t="s">
        <v>16</v>
      </c>
      <c r="F324" s="146" t="s">
        <v>1278</v>
      </c>
      <c r="G324" s="146" t="s">
        <v>405</v>
      </c>
      <c r="H324" s="146" t="s">
        <v>1610</v>
      </c>
      <c r="I324" s="146" t="s">
        <v>405</v>
      </c>
      <c r="J324" s="146" t="s">
        <v>1687</v>
      </c>
      <c r="K324" s="146" t="s">
        <v>405</v>
      </c>
      <c r="L324" s="148">
        <v>8.0220000000000002</v>
      </c>
      <c r="M324" s="146" t="s">
        <v>1390</v>
      </c>
      <c r="N324" s="148">
        <v>960779.98363829998</v>
      </c>
      <c r="O324" s="146" t="s">
        <v>3485</v>
      </c>
    </row>
    <row r="325" spans="1:15" ht="14.5" customHeight="1" x14ac:dyDescent="0.35">
      <c r="A325" s="146" t="s">
        <v>1456</v>
      </c>
      <c r="B325" s="171" t="s">
        <v>17</v>
      </c>
      <c r="C325" s="171" t="s">
        <v>1457</v>
      </c>
      <c r="D325" s="171" t="s">
        <v>415</v>
      </c>
      <c r="E325" s="147" t="s">
        <v>1458</v>
      </c>
      <c r="F325" s="146" t="s">
        <v>1459</v>
      </c>
      <c r="G325" s="146" t="s">
        <v>405</v>
      </c>
      <c r="H325" s="146" t="s">
        <v>1610</v>
      </c>
      <c r="I325" s="146" t="s">
        <v>405</v>
      </c>
      <c r="J325" s="146" t="s">
        <v>1688</v>
      </c>
      <c r="K325" s="146" t="s">
        <v>405</v>
      </c>
      <c r="L325" s="148">
        <v>8.0139779999999998</v>
      </c>
      <c r="M325" s="146" t="s">
        <v>1390</v>
      </c>
      <c r="N325" s="148">
        <v>960787.99761630001</v>
      </c>
      <c r="O325" s="146" t="s">
        <v>3485</v>
      </c>
    </row>
    <row r="326" spans="1:15" ht="37.5" x14ac:dyDescent="0.35">
      <c r="A326" s="146" t="s">
        <v>1451</v>
      </c>
      <c r="B326" s="171" t="s">
        <v>12</v>
      </c>
      <c r="C326" s="171" t="s">
        <v>1452</v>
      </c>
      <c r="D326" s="171" t="s">
        <v>415</v>
      </c>
      <c r="E326" s="147" t="s">
        <v>16</v>
      </c>
      <c r="F326" s="146" t="s">
        <v>3486</v>
      </c>
      <c r="G326" s="146" t="s">
        <v>405</v>
      </c>
      <c r="H326" s="146" t="s">
        <v>1453</v>
      </c>
      <c r="I326" s="146" t="s">
        <v>405</v>
      </c>
      <c r="J326" s="146" t="s">
        <v>3487</v>
      </c>
      <c r="K326" s="146" t="s">
        <v>405</v>
      </c>
      <c r="L326" s="148">
        <v>7.6323072840000004</v>
      </c>
      <c r="M326" s="146" t="s">
        <v>1390</v>
      </c>
      <c r="N326" s="148">
        <v>960795.6299236</v>
      </c>
      <c r="O326" s="146" t="s">
        <v>3485</v>
      </c>
    </row>
    <row r="327" spans="1:15" ht="25" customHeight="1" x14ac:dyDescent="0.35">
      <c r="A327" s="146" t="s">
        <v>1467</v>
      </c>
      <c r="B327" s="171" t="s">
        <v>12</v>
      </c>
      <c r="C327" s="171" t="s">
        <v>1468</v>
      </c>
      <c r="D327" s="171" t="s">
        <v>415</v>
      </c>
      <c r="E327" s="147" t="s">
        <v>421</v>
      </c>
      <c r="F327" s="146" t="s">
        <v>3488</v>
      </c>
      <c r="G327" s="146" t="s">
        <v>405</v>
      </c>
      <c r="H327" s="146" t="s">
        <v>1469</v>
      </c>
      <c r="I327" s="146" t="s">
        <v>405</v>
      </c>
      <c r="J327" s="146" t="s">
        <v>3489</v>
      </c>
      <c r="K327" s="146" t="s">
        <v>405</v>
      </c>
      <c r="L327" s="148">
        <v>7.3603199999999998</v>
      </c>
      <c r="M327" s="146" t="s">
        <v>1390</v>
      </c>
      <c r="N327" s="148">
        <v>960802.99024359998</v>
      </c>
      <c r="O327" s="146" t="s">
        <v>3485</v>
      </c>
    </row>
    <row r="328" spans="1:15" ht="25" x14ac:dyDescent="0.35">
      <c r="A328" s="146" t="s">
        <v>647</v>
      </c>
      <c r="B328" s="171" t="s">
        <v>12</v>
      </c>
      <c r="C328" s="171" t="s">
        <v>648</v>
      </c>
      <c r="D328" s="171" t="s">
        <v>415</v>
      </c>
      <c r="E328" s="147" t="s">
        <v>16</v>
      </c>
      <c r="F328" s="146" t="s">
        <v>1169</v>
      </c>
      <c r="G328" s="146" t="s">
        <v>405</v>
      </c>
      <c r="H328" s="146" t="s">
        <v>1334</v>
      </c>
      <c r="I328" s="146" t="s">
        <v>405</v>
      </c>
      <c r="J328" s="146" t="s">
        <v>1334</v>
      </c>
      <c r="K328" s="146" t="s">
        <v>405</v>
      </c>
      <c r="L328" s="148">
        <v>7.29</v>
      </c>
      <c r="M328" s="146" t="s">
        <v>1390</v>
      </c>
      <c r="N328" s="148">
        <v>960810.28024360002</v>
      </c>
      <c r="O328" s="146" t="s">
        <v>3485</v>
      </c>
    </row>
    <row r="329" spans="1:15" x14ac:dyDescent="0.35">
      <c r="A329" s="146" t="s">
        <v>1449</v>
      </c>
      <c r="B329" s="171" t="s">
        <v>17</v>
      </c>
      <c r="C329" s="171" t="s">
        <v>1450</v>
      </c>
      <c r="D329" s="171" t="s">
        <v>415</v>
      </c>
      <c r="E329" s="147" t="s">
        <v>16</v>
      </c>
      <c r="F329" s="146" t="s">
        <v>1278</v>
      </c>
      <c r="G329" s="146" t="s">
        <v>405</v>
      </c>
      <c r="H329" s="146" t="s">
        <v>909</v>
      </c>
      <c r="I329" s="146" t="s">
        <v>405</v>
      </c>
      <c r="J329" s="146" t="s">
        <v>1461</v>
      </c>
      <c r="K329" s="146" t="s">
        <v>405</v>
      </c>
      <c r="L329" s="148">
        <v>7.21</v>
      </c>
      <c r="M329" s="146" t="s">
        <v>1390</v>
      </c>
      <c r="N329" s="148">
        <v>960817.49024359998</v>
      </c>
      <c r="O329" s="146" t="s">
        <v>3485</v>
      </c>
    </row>
    <row r="330" spans="1:15" ht="14.5" customHeight="1" x14ac:dyDescent="0.35">
      <c r="A330" s="146" t="s">
        <v>2201</v>
      </c>
      <c r="B330" s="171" t="s">
        <v>12</v>
      </c>
      <c r="C330" s="171" t="s">
        <v>2202</v>
      </c>
      <c r="D330" s="171" t="s">
        <v>415</v>
      </c>
      <c r="E330" s="147" t="s">
        <v>16</v>
      </c>
      <c r="F330" s="146" t="s">
        <v>1169</v>
      </c>
      <c r="G330" s="146" t="s">
        <v>405</v>
      </c>
      <c r="H330" s="146" t="s">
        <v>882</v>
      </c>
      <c r="I330" s="146" t="s">
        <v>405</v>
      </c>
      <c r="J330" s="146" t="s">
        <v>882</v>
      </c>
      <c r="K330" s="146" t="s">
        <v>405</v>
      </c>
      <c r="L330" s="148">
        <v>6.96</v>
      </c>
      <c r="M330" s="146" t="s">
        <v>1390</v>
      </c>
      <c r="N330" s="148">
        <v>960824.45024359995</v>
      </c>
      <c r="O330" s="146" t="s">
        <v>3485</v>
      </c>
    </row>
    <row r="331" spans="1:15" x14ac:dyDescent="0.35">
      <c r="A331" s="146" t="s">
        <v>685</v>
      </c>
      <c r="B331" s="171" t="s">
        <v>17</v>
      </c>
      <c r="C331" s="171" t="s">
        <v>686</v>
      </c>
      <c r="D331" s="171" t="s">
        <v>415</v>
      </c>
      <c r="E331" s="147" t="s">
        <v>43</v>
      </c>
      <c r="F331" s="146" t="s">
        <v>3490</v>
      </c>
      <c r="G331" s="146" t="s">
        <v>405</v>
      </c>
      <c r="H331" s="146" t="s">
        <v>1689</v>
      </c>
      <c r="I331" s="146" t="s">
        <v>405</v>
      </c>
      <c r="J331" s="146" t="s">
        <v>3491</v>
      </c>
      <c r="K331" s="146" t="s">
        <v>405</v>
      </c>
      <c r="L331" s="148">
        <v>6.4142700000000001</v>
      </c>
      <c r="M331" s="146" t="s">
        <v>1390</v>
      </c>
      <c r="N331" s="148">
        <v>960830.86451360001</v>
      </c>
      <c r="O331" s="146" t="s">
        <v>3485</v>
      </c>
    </row>
    <row r="332" spans="1:15" x14ac:dyDescent="0.35">
      <c r="A332" s="146" t="s">
        <v>465</v>
      </c>
      <c r="B332" s="171" t="s">
        <v>17</v>
      </c>
      <c r="C332" s="171" t="s">
        <v>466</v>
      </c>
      <c r="D332" s="171" t="s">
        <v>415</v>
      </c>
      <c r="E332" s="147" t="s">
        <v>16</v>
      </c>
      <c r="F332" s="146" t="s">
        <v>1178</v>
      </c>
      <c r="G332" s="146" t="s">
        <v>405</v>
      </c>
      <c r="H332" s="146" t="s">
        <v>1690</v>
      </c>
      <c r="I332" s="146" t="s">
        <v>405</v>
      </c>
      <c r="J332" s="146" t="s">
        <v>1691</v>
      </c>
      <c r="K332" s="146" t="s">
        <v>405</v>
      </c>
      <c r="L332" s="148">
        <v>6.3</v>
      </c>
      <c r="M332" s="146" t="s">
        <v>1390</v>
      </c>
      <c r="N332" s="148">
        <v>960837.16451359994</v>
      </c>
      <c r="O332" s="146" t="s">
        <v>3485</v>
      </c>
    </row>
    <row r="333" spans="1:15" x14ac:dyDescent="0.35">
      <c r="A333" s="146" t="s">
        <v>1472</v>
      </c>
      <c r="B333" s="171" t="s">
        <v>17</v>
      </c>
      <c r="C333" s="171" t="s">
        <v>1473</v>
      </c>
      <c r="D333" s="171" t="s">
        <v>415</v>
      </c>
      <c r="E333" s="147" t="s">
        <v>16</v>
      </c>
      <c r="F333" s="146" t="s">
        <v>1474</v>
      </c>
      <c r="G333" s="146" t="s">
        <v>405</v>
      </c>
      <c r="H333" s="146" t="s">
        <v>1126</v>
      </c>
      <c r="I333" s="146" t="s">
        <v>405</v>
      </c>
      <c r="J333" s="146" t="s">
        <v>1693</v>
      </c>
      <c r="K333" s="146" t="s">
        <v>405</v>
      </c>
      <c r="L333" s="148">
        <v>5.3970000000000002</v>
      </c>
      <c r="M333" s="146" t="s">
        <v>1390</v>
      </c>
      <c r="N333" s="148">
        <v>960842.56151360006</v>
      </c>
      <c r="O333" s="146" t="s">
        <v>3485</v>
      </c>
    </row>
    <row r="334" spans="1:15" ht="50" x14ac:dyDescent="0.35">
      <c r="A334" s="146" t="s">
        <v>3492</v>
      </c>
      <c r="B334" s="171" t="s">
        <v>12</v>
      </c>
      <c r="C334" s="171" t="s">
        <v>3493</v>
      </c>
      <c r="D334" s="171" t="s">
        <v>837</v>
      </c>
      <c r="E334" s="147" t="s">
        <v>16</v>
      </c>
      <c r="F334" s="146" t="s">
        <v>3494</v>
      </c>
      <c r="G334" s="146" t="s">
        <v>405</v>
      </c>
      <c r="H334" s="146" t="s">
        <v>3495</v>
      </c>
      <c r="I334" s="146" t="s">
        <v>405</v>
      </c>
      <c r="J334" s="146" t="s">
        <v>3496</v>
      </c>
      <c r="K334" s="146" t="s">
        <v>405</v>
      </c>
      <c r="L334" s="148">
        <v>5.2817590579999996</v>
      </c>
      <c r="M334" s="146" t="s">
        <v>1390</v>
      </c>
      <c r="N334" s="148">
        <v>960847.84327269997</v>
      </c>
      <c r="O334" s="146" t="s">
        <v>3485</v>
      </c>
    </row>
    <row r="335" spans="1:15" ht="14.5" customHeight="1" x14ac:dyDescent="0.35">
      <c r="A335" s="146" t="s">
        <v>1470</v>
      </c>
      <c r="B335" s="171" t="s">
        <v>12</v>
      </c>
      <c r="C335" s="171" t="s">
        <v>1471</v>
      </c>
      <c r="D335" s="171" t="s">
        <v>415</v>
      </c>
      <c r="E335" s="147" t="s">
        <v>16</v>
      </c>
      <c r="F335" s="146" t="s">
        <v>3497</v>
      </c>
      <c r="G335" s="146" t="s">
        <v>405</v>
      </c>
      <c r="H335" s="146" t="s">
        <v>901</v>
      </c>
      <c r="I335" s="146" t="s">
        <v>405</v>
      </c>
      <c r="J335" s="146" t="s">
        <v>3498</v>
      </c>
      <c r="K335" s="146" t="s">
        <v>405</v>
      </c>
      <c r="L335" s="148">
        <v>5.1840000000000002</v>
      </c>
      <c r="M335" s="146" t="s">
        <v>1390</v>
      </c>
      <c r="N335" s="148">
        <v>960853.02727269998</v>
      </c>
      <c r="O335" s="146" t="s">
        <v>3485</v>
      </c>
    </row>
    <row r="336" spans="1:15" ht="14.5" customHeight="1" x14ac:dyDescent="0.35">
      <c r="A336" s="146" t="s">
        <v>712</v>
      </c>
      <c r="B336" s="171" t="s">
        <v>12</v>
      </c>
      <c r="C336" s="171" t="s">
        <v>713</v>
      </c>
      <c r="D336" s="171" t="s">
        <v>415</v>
      </c>
      <c r="E336" s="147" t="s">
        <v>16</v>
      </c>
      <c r="F336" s="146" t="s">
        <v>3499</v>
      </c>
      <c r="G336" s="146" t="s">
        <v>405</v>
      </c>
      <c r="H336" s="146" t="s">
        <v>1444</v>
      </c>
      <c r="I336" s="146" t="s">
        <v>405</v>
      </c>
      <c r="J336" s="146" t="s">
        <v>3500</v>
      </c>
      <c r="K336" s="146" t="s">
        <v>405</v>
      </c>
      <c r="L336" s="148">
        <v>5.1204000000000001</v>
      </c>
      <c r="M336" s="146" t="s">
        <v>1390</v>
      </c>
      <c r="N336" s="148">
        <v>960858.1476727</v>
      </c>
      <c r="O336" s="146" t="s">
        <v>3485</v>
      </c>
    </row>
    <row r="337" spans="1:15" ht="14.5" customHeight="1" x14ac:dyDescent="0.35">
      <c r="A337" s="146" t="s">
        <v>1475</v>
      </c>
      <c r="B337" s="171" t="s">
        <v>17</v>
      </c>
      <c r="C337" s="171" t="s">
        <v>1476</v>
      </c>
      <c r="D337" s="171" t="s">
        <v>415</v>
      </c>
      <c r="E337" s="147" t="s">
        <v>16</v>
      </c>
      <c r="F337" s="146" t="s">
        <v>1431</v>
      </c>
      <c r="G337" s="146" t="s">
        <v>405</v>
      </c>
      <c r="H337" s="146" t="s">
        <v>1694</v>
      </c>
      <c r="I337" s="146" t="s">
        <v>405</v>
      </c>
      <c r="J337" s="146" t="s">
        <v>1333</v>
      </c>
      <c r="K337" s="146" t="s">
        <v>405</v>
      </c>
      <c r="L337" s="148">
        <v>4.7880000000000003</v>
      </c>
      <c r="M337" s="146" t="s">
        <v>1390</v>
      </c>
      <c r="N337" s="148">
        <v>960862.93567270006</v>
      </c>
      <c r="O337" s="146" t="s">
        <v>3485</v>
      </c>
    </row>
    <row r="338" spans="1:15" ht="37.5" x14ac:dyDescent="0.35">
      <c r="A338" s="146" t="s">
        <v>1494</v>
      </c>
      <c r="B338" s="171" t="s">
        <v>12</v>
      </c>
      <c r="C338" s="171" t="s">
        <v>1495</v>
      </c>
      <c r="D338" s="171" t="s">
        <v>837</v>
      </c>
      <c r="E338" s="147" t="s">
        <v>409</v>
      </c>
      <c r="F338" s="146" t="s">
        <v>3178</v>
      </c>
      <c r="G338" s="146" t="s">
        <v>405</v>
      </c>
      <c r="H338" s="146" t="s">
        <v>974</v>
      </c>
      <c r="I338" s="146" t="s">
        <v>405</v>
      </c>
      <c r="J338" s="146" t="s">
        <v>3501</v>
      </c>
      <c r="K338" s="146" t="s">
        <v>405</v>
      </c>
      <c r="L338" s="148">
        <v>4.2987123010000001</v>
      </c>
      <c r="M338" s="146" t="s">
        <v>1390</v>
      </c>
      <c r="N338" s="148">
        <v>960867.23438499996</v>
      </c>
      <c r="O338" s="146" t="s">
        <v>3485</v>
      </c>
    </row>
    <row r="339" spans="1:15" ht="43" customHeight="1" x14ac:dyDescent="0.35">
      <c r="A339" s="146" t="s">
        <v>2205</v>
      </c>
      <c r="B339" s="171" t="s">
        <v>12</v>
      </c>
      <c r="C339" s="171" t="s">
        <v>2206</v>
      </c>
      <c r="D339" s="171" t="s">
        <v>415</v>
      </c>
      <c r="E339" s="147" t="s">
        <v>16</v>
      </c>
      <c r="F339" s="146" t="s">
        <v>3499</v>
      </c>
      <c r="G339" s="146" t="s">
        <v>405</v>
      </c>
      <c r="H339" s="146" t="s">
        <v>3502</v>
      </c>
      <c r="I339" s="146" t="s">
        <v>405</v>
      </c>
      <c r="J339" s="146" t="s">
        <v>3503</v>
      </c>
      <c r="K339" s="146" t="s">
        <v>405</v>
      </c>
      <c r="L339" s="148">
        <v>4.2888000000000002</v>
      </c>
      <c r="M339" s="146" t="s">
        <v>1390</v>
      </c>
      <c r="N339" s="148">
        <v>960871.52318500006</v>
      </c>
      <c r="O339" s="146" t="s">
        <v>3504</v>
      </c>
    </row>
    <row r="340" spans="1:15" ht="25" x14ac:dyDescent="0.35">
      <c r="A340" s="146" t="s">
        <v>3505</v>
      </c>
      <c r="B340" s="171" t="s">
        <v>12</v>
      </c>
      <c r="C340" s="171" t="s">
        <v>3506</v>
      </c>
      <c r="D340" s="171" t="s">
        <v>415</v>
      </c>
      <c r="E340" s="147" t="s">
        <v>16</v>
      </c>
      <c r="F340" s="146" t="s">
        <v>1169</v>
      </c>
      <c r="G340" s="146" t="s">
        <v>405</v>
      </c>
      <c r="H340" s="146" t="s">
        <v>3507</v>
      </c>
      <c r="I340" s="146" t="s">
        <v>405</v>
      </c>
      <c r="J340" s="146" t="s">
        <v>3507</v>
      </c>
      <c r="K340" s="146" t="s">
        <v>405</v>
      </c>
      <c r="L340" s="148">
        <v>4</v>
      </c>
      <c r="M340" s="146" t="s">
        <v>1390</v>
      </c>
      <c r="N340" s="148">
        <v>960875.52318500006</v>
      </c>
      <c r="O340" s="146" t="s">
        <v>3504</v>
      </c>
    </row>
    <row r="341" spans="1:15" x14ac:dyDescent="0.35">
      <c r="A341" s="146" t="s">
        <v>1485</v>
      </c>
      <c r="B341" s="171" t="s">
        <v>17</v>
      </c>
      <c r="C341" s="171" t="s">
        <v>1486</v>
      </c>
      <c r="D341" s="171" t="s">
        <v>415</v>
      </c>
      <c r="E341" s="147" t="s">
        <v>16</v>
      </c>
      <c r="F341" s="146" t="s">
        <v>1431</v>
      </c>
      <c r="G341" s="146" t="s">
        <v>405</v>
      </c>
      <c r="H341" s="146" t="s">
        <v>1695</v>
      </c>
      <c r="I341" s="146" t="s">
        <v>405</v>
      </c>
      <c r="J341" s="146" t="s">
        <v>1696</v>
      </c>
      <c r="K341" s="146" t="s">
        <v>405</v>
      </c>
      <c r="L341" s="148">
        <v>3.4020000000000001</v>
      </c>
      <c r="M341" s="146" t="s">
        <v>1390</v>
      </c>
      <c r="N341" s="148">
        <v>960878.92518500006</v>
      </c>
      <c r="O341" s="146" t="s">
        <v>3504</v>
      </c>
    </row>
    <row r="342" spans="1:15" ht="25" x14ac:dyDescent="0.35">
      <c r="A342" s="146" t="s">
        <v>1479</v>
      </c>
      <c r="B342" s="171" t="s">
        <v>12</v>
      </c>
      <c r="C342" s="171" t="s">
        <v>1480</v>
      </c>
      <c r="D342" s="171" t="s">
        <v>415</v>
      </c>
      <c r="E342" s="147" t="s">
        <v>16</v>
      </c>
      <c r="F342" s="146" t="s">
        <v>3508</v>
      </c>
      <c r="G342" s="146" t="s">
        <v>405</v>
      </c>
      <c r="H342" s="146" t="s">
        <v>1481</v>
      </c>
      <c r="I342" s="146" t="s">
        <v>405</v>
      </c>
      <c r="J342" s="146" t="s">
        <v>3509</v>
      </c>
      <c r="K342" s="146" t="s">
        <v>405</v>
      </c>
      <c r="L342" s="148">
        <v>3.30777616</v>
      </c>
      <c r="M342" s="146" t="s">
        <v>1390</v>
      </c>
      <c r="N342" s="148">
        <v>960882.23296119994</v>
      </c>
      <c r="O342" s="146" t="s">
        <v>3504</v>
      </c>
    </row>
    <row r="343" spans="1:15" ht="50" x14ac:dyDescent="0.35">
      <c r="A343" s="146" t="s">
        <v>2193</v>
      </c>
      <c r="B343" s="171" t="s">
        <v>12</v>
      </c>
      <c r="C343" s="171" t="s">
        <v>2194</v>
      </c>
      <c r="D343" s="171" t="s">
        <v>415</v>
      </c>
      <c r="E343" s="147" t="s">
        <v>16</v>
      </c>
      <c r="F343" s="146" t="s">
        <v>1039</v>
      </c>
      <c r="G343" s="146" t="s">
        <v>405</v>
      </c>
      <c r="H343" s="146" t="s">
        <v>1075</v>
      </c>
      <c r="I343" s="146" t="s">
        <v>405</v>
      </c>
      <c r="J343" s="146" t="s">
        <v>3510</v>
      </c>
      <c r="K343" s="146" t="s">
        <v>405</v>
      </c>
      <c r="L343" s="148">
        <v>2.96</v>
      </c>
      <c r="M343" s="146" t="s">
        <v>1390</v>
      </c>
      <c r="N343" s="148">
        <v>960885.19296120002</v>
      </c>
      <c r="O343" s="146" t="s">
        <v>3504</v>
      </c>
    </row>
    <row r="344" spans="1:15" ht="25" x14ac:dyDescent="0.35">
      <c r="A344" s="146" t="s">
        <v>706</v>
      </c>
      <c r="B344" s="171" t="s">
        <v>12</v>
      </c>
      <c r="C344" s="171" t="s">
        <v>707</v>
      </c>
      <c r="D344" s="171" t="s">
        <v>415</v>
      </c>
      <c r="E344" s="147" t="s">
        <v>16</v>
      </c>
      <c r="F344" s="146" t="s">
        <v>3511</v>
      </c>
      <c r="G344" s="146" t="s">
        <v>405</v>
      </c>
      <c r="H344" s="146" t="s">
        <v>1455</v>
      </c>
      <c r="I344" s="146" t="s">
        <v>405</v>
      </c>
      <c r="J344" s="146" t="s">
        <v>3512</v>
      </c>
      <c r="K344" s="146" t="s">
        <v>405</v>
      </c>
      <c r="L344" s="148">
        <v>2.9525440000000001</v>
      </c>
      <c r="M344" s="146" t="s">
        <v>1390</v>
      </c>
      <c r="N344" s="148">
        <v>960888.14550520002</v>
      </c>
      <c r="O344" s="146" t="s">
        <v>3504</v>
      </c>
    </row>
    <row r="345" spans="1:15" x14ac:dyDescent="0.35">
      <c r="A345" s="146" t="s">
        <v>453</v>
      </c>
      <c r="B345" s="171" t="s">
        <v>17</v>
      </c>
      <c r="C345" s="171" t="s">
        <v>454</v>
      </c>
      <c r="D345" s="171" t="s">
        <v>415</v>
      </c>
      <c r="E345" s="147" t="s">
        <v>16</v>
      </c>
      <c r="F345" s="146" t="s">
        <v>1437</v>
      </c>
      <c r="G345" s="146" t="s">
        <v>405</v>
      </c>
      <c r="H345" s="146" t="s">
        <v>1697</v>
      </c>
      <c r="I345" s="146" t="s">
        <v>405</v>
      </c>
      <c r="J345" s="146" t="s">
        <v>1698</v>
      </c>
      <c r="K345" s="146" t="s">
        <v>405</v>
      </c>
      <c r="L345" s="148">
        <v>2.6347999999999998</v>
      </c>
      <c r="M345" s="146" t="s">
        <v>1390</v>
      </c>
      <c r="N345" s="148">
        <v>960890.78030520002</v>
      </c>
      <c r="O345" s="146" t="s">
        <v>3504</v>
      </c>
    </row>
    <row r="346" spans="1:15" ht="75" x14ac:dyDescent="0.35">
      <c r="A346" s="146" t="s">
        <v>3513</v>
      </c>
      <c r="B346" s="171" t="s">
        <v>12</v>
      </c>
      <c r="C346" s="171" t="s">
        <v>3514</v>
      </c>
      <c r="D346" s="171" t="s">
        <v>837</v>
      </c>
      <c r="E346" s="147" t="s">
        <v>16</v>
      </c>
      <c r="F346" s="146" t="s">
        <v>3515</v>
      </c>
      <c r="G346" s="146" t="s">
        <v>405</v>
      </c>
      <c r="H346" s="146" t="s">
        <v>3516</v>
      </c>
      <c r="I346" s="146" t="s">
        <v>405</v>
      </c>
      <c r="J346" s="146" t="s">
        <v>3517</v>
      </c>
      <c r="K346" s="146" t="s">
        <v>405</v>
      </c>
      <c r="L346" s="148">
        <v>2.1682338300000001</v>
      </c>
      <c r="M346" s="146" t="s">
        <v>1390</v>
      </c>
      <c r="N346" s="148">
        <v>960892.948539</v>
      </c>
      <c r="O346" s="146" t="s">
        <v>3504</v>
      </c>
    </row>
    <row r="347" spans="1:15" x14ac:dyDescent="0.35">
      <c r="A347" s="146" t="s">
        <v>1490</v>
      </c>
      <c r="B347" s="171" t="s">
        <v>17</v>
      </c>
      <c r="C347" s="171" t="s">
        <v>1491</v>
      </c>
      <c r="D347" s="171" t="s">
        <v>415</v>
      </c>
      <c r="E347" s="147" t="s">
        <v>277</v>
      </c>
      <c r="F347" s="146" t="s">
        <v>1492</v>
      </c>
      <c r="G347" s="146" t="s">
        <v>405</v>
      </c>
      <c r="H347" s="146" t="s">
        <v>1158</v>
      </c>
      <c r="I347" s="146" t="s">
        <v>405</v>
      </c>
      <c r="J347" s="146" t="s">
        <v>1435</v>
      </c>
      <c r="K347" s="146" t="s">
        <v>405</v>
      </c>
      <c r="L347" s="148">
        <v>2.0158046999999999</v>
      </c>
      <c r="M347" s="146" t="s">
        <v>1390</v>
      </c>
      <c r="N347" s="148">
        <v>960894.96434369998</v>
      </c>
      <c r="O347" s="146" t="s">
        <v>3504</v>
      </c>
    </row>
    <row r="348" spans="1:15" ht="25" x14ac:dyDescent="0.35">
      <c r="A348" s="146" t="s">
        <v>3518</v>
      </c>
      <c r="B348" s="171" t="s">
        <v>12</v>
      </c>
      <c r="C348" s="171" t="s">
        <v>3519</v>
      </c>
      <c r="D348" s="171" t="s">
        <v>491</v>
      </c>
      <c r="E348" s="147" t="s">
        <v>409</v>
      </c>
      <c r="F348" s="146" t="s">
        <v>3520</v>
      </c>
      <c r="G348" s="146" t="s">
        <v>405</v>
      </c>
      <c r="H348" s="146" t="s">
        <v>3521</v>
      </c>
      <c r="I348" s="146" t="s">
        <v>405</v>
      </c>
      <c r="J348" s="146" t="s">
        <v>3522</v>
      </c>
      <c r="K348" s="146" t="s">
        <v>405</v>
      </c>
      <c r="L348" s="148">
        <v>1.5401957340000001</v>
      </c>
      <c r="M348" s="146" t="s">
        <v>1390</v>
      </c>
      <c r="N348" s="148">
        <v>960896.50453939999</v>
      </c>
      <c r="O348" s="146" t="s">
        <v>3504</v>
      </c>
    </row>
    <row r="349" spans="1:15" ht="37.5" x14ac:dyDescent="0.35">
      <c r="A349" s="146" t="s">
        <v>3523</v>
      </c>
      <c r="B349" s="171" t="s">
        <v>12</v>
      </c>
      <c r="C349" s="171" t="s">
        <v>3524</v>
      </c>
      <c r="D349" s="171" t="s">
        <v>415</v>
      </c>
      <c r="E349" s="147" t="s">
        <v>16</v>
      </c>
      <c r="F349" s="146" t="s">
        <v>3525</v>
      </c>
      <c r="G349" s="146" t="s">
        <v>405</v>
      </c>
      <c r="H349" s="146" t="s">
        <v>3526</v>
      </c>
      <c r="I349" s="146" t="s">
        <v>405</v>
      </c>
      <c r="J349" s="146" t="s">
        <v>3527</v>
      </c>
      <c r="K349" s="146" t="s">
        <v>405</v>
      </c>
      <c r="L349" s="148">
        <v>1.487250288</v>
      </c>
      <c r="M349" s="146" t="s">
        <v>1390</v>
      </c>
      <c r="N349" s="148">
        <v>960897.9917897</v>
      </c>
      <c r="O349" s="146" t="s">
        <v>3504</v>
      </c>
    </row>
    <row r="350" spans="1:15" x14ac:dyDescent="0.35">
      <c r="A350" s="146" t="s">
        <v>473</v>
      </c>
      <c r="B350" s="171" t="s">
        <v>17</v>
      </c>
      <c r="C350" s="171" t="s">
        <v>474</v>
      </c>
      <c r="D350" s="171" t="s">
        <v>415</v>
      </c>
      <c r="E350" s="147" t="s">
        <v>16</v>
      </c>
      <c r="F350" s="146" t="s">
        <v>1496</v>
      </c>
      <c r="G350" s="146" t="s">
        <v>405</v>
      </c>
      <c r="H350" s="146" t="s">
        <v>1699</v>
      </c>
      <c r="I350" s="146" t="s">
        <v>405</v>
      </c>
      <c r="J350" s="146" t="s">
        <v>1700</v>
      </c>
      <c r="K350" s="146" t="s">
        <v>405</v>
      </c>
      <c r="L350" s="148">
        <v>1.3328000000000002</v>
      </c>
      <c r="M350" s="146" t="s">
        <v>1390</v>
      </c>
      <c r="N350" s="148">
        <v>960899.32458969997</v>
      </c>
      <c r="O350" s="146" t="s">
        <v>3504</v>
      </c>
    </row>
    <row r="351" spans="1:15" ht="25" x14ac:dyDescent="0.35">
      <c r="A351" s="146" t="s">
        <v>2209</v>
      </c>
      <c r="B351" s="171" t="s">
        <v>12</v>
      </c>
      <c r="C351" s="171" t="s">
        <v>2210</v>
      </c>
      <c r="D351" s="171" t="s">
        <v>415</v>
      </c>
      <c r="E351" s="147" t="s">
        <v>43</v>
      </c>
      <c r="F351" s="146" t="s">
        <v>3528</v>
      </c>
      <c r="G351" s="146" t="s">
        <v>405</v>
      </c>
      <c r="H351" s="146" t="s">
        <v>3529</v>
      </c>
      <c r="I351" s="146" t="s">
        <v>405</v>
      </c>
      <c r="J351" s="146" t="s">
        <v>3530</v>
      </c>
      <c r="K351" s="146" t="s">
        <v>405</v>
      </c>
      <c r="L351" s="148">
        <v>1.103232</v>
      </c>
      <c r="M351" s="146" t="s">
        <v>1390</v>
      </c>
      <c r="N351" s="148">
        <v>960900.4278217</v>
      </c>
      <c r="O351" s="146" t="s">
        <v>3504</v>
      </c>
    </row>
    <row r="352" spans="1:15" ht="25" x14ac:dyDescent="0.35">
      <c r="A352" s="146" t="s">
        <v>2207</v>
      </c>
      <c r="B352" s="171" t="s">
        <v>12</v>
      </c>
      <c r="C352" s="171" t="s">
        <v>2208</v>
      </c>
      <c r="D352" s="171" t="s">
        <v>415</v>
      </c>
      <c r="E352" s="147" t="s">
        <v>16</v>
      </c>
      <c r="F352" s="146" t="s">
        <v>1039</v>
      </c>
      <c r="G352" s="146" t="s">
        <v>405</v>
      </c>
      <c r="H352" s="146" t="s">
        <v>903</v>
      </c>
      <c r="I352" s="146" t="s">
        <v>405</v>
      </c>
      <c r="J352" s="146" t="s">
        <v>3531</v>
      </c>
      <c r="K352" s="146" t="s">
        <v>405</v>
      </c>
      <c r="L352" s="148">
        <v>0.84</v>
      </c>
      <c r="M352" s="146" t="s">
        <v>1390</v>
      </c>
      <c r="N352" s="148">
        <v>960901.26782169996</v>
      </c>
      <c r="O352" s="146" t="s">
        <v>3504</v>
      </c>
    </row>
    <row r="353" spans="1:15" ht="25" x14ac:dyDescent="0.35">
      <c r="A353" s="146" t="s">
        <v>708</v>
      </c>
      <c r="B353" s="171" t="s">
        <v>12</v>
      </c>
      <c r="C353" s="171" t="s">
        <v>709</v>
      </c>
      <c r="D353" s="171" t="s">
        <v>415</v>
      </c>
      <c r="E353" s="147" t="s">
        <v>16</v>
      </c>
      <c r="F353" s="146" t="s">
        <v>3532</v>
      </c>
      <c r="G353" s="146" t="s">
        <v>405</v>
      </c>
      <c r="H353" s="146" t="s">
        <v>1493</v>
      </c>
      <c r="I353" s="146" t="s">
        <v>405</v>
      </c>
      <c r="J353" s="146" t="s">
        <v>1530</v>
      </c>
      <c r="K353" s="146" t="s">
        <v>405</v>
      </c>
      <c r="L353" s="148">
        <v>0.61343999999999999</v>
      </c>
      <c r="M353" s="146" t="s">
        <v>1390</v>
      </c>
      <c r="N353" s="148">
        <v>960901.88126169995</v>
      </c>
      <c r="O353" s="146" t="s">
        <v>3504</v>
      </c>
    </row>
    <row r="354" spans="1:15" ht="25" x14ac:dyDescent="0.35">
      <c r="A354" s="146" t="s">
        <v>702</v>
      </c>
      <c r="B354" s="171" t="s">
        <v>12</v>
      </c>
      <c r="C354" s="171" t="s">
        <v>703</v>
      </c>
      <c r="D354" s="171" t="s">
        <v>415</v>
      </c>
      <c r="E354" s="147" t="s">
        <v>16</v>
      </c>
      <c r="F354" s="146" t="s">
        <v>3533</v>
      </c>
      <c r="G354" s="146" t="s">
        <v>405</v>
      </c>
      <c r="H354" s="146" t="s">
        <v>1477</v>
      </c>
      <c r="I354" s="146" t="s">
        <v>405</v>
      </c>
      <c r="J354" s="146" t="s">
        <v>3534</v>
      </c>
      <c r="K354" s="146" t="s">
        <v>405</v>
      </c>
      <c r="L354" s="148">
        <v>0.48636000000000001</v>
      </c>
      <c r="M354" s="146" t="s">
        <v>1390</v>
      </c>
      <c r="N354" s="148">
        <v>960902.36762170005</v>
      </c>
      <c r="O354" s="146" t="s">
        <v>3504</v>
      </c>
    </row>
    <row r="355" spans="1:15" x14ac:dyDescent="0.35">
      <c r="A355" s="146" t="s">
        <v>1314</v>
      </c>
      <c r="B355" s="171" t="s">
        <v>17</v>
      </c>
      <c r="C355" s="171" t="s">
        <v>1315</v>
      </c>
      <c r="D355" s="171" t="s">
        <v>491</v>
      </c>
      <c r="E355" s="147" t="s">
        <v>409</v>
      </c>
      <c r="F355" s="146" t="s">
        <v>3535</v>
      </c>
      <c r="G355" s="146" t="s">
        <v>405</v>
      </c>
      <c r="H355" s="146" t="s">
        <v>1568</v>
      </c>
      <c r="I355" s="146" t="s">
        <v>405</v>
      </c>
      <c r="J355" s="146" t="s">
        <v>3536</v>
      </c>
      <c r="K355" s="146" t="s">
        <v>405</v>
      </c>
      <c r="L355" s="148">
        <v>0.25653305999999998</v>
      </c>
      <c r="M355" s="146" t="s">
        <v>1390</v>
      </c>
      <c r="N355" s="148">
        <v>960902.62415479997</v>
      </c>
      <c r="O355" s="146" t="s">
        <v>3504</v>
      </c>
    </row>
    <row r="356" spans="1:15" ht="25" x14ac:dyDescent="0.35">
      <c r="A356" s="146" t="s">
        <v>1684</v>
      </c>
      <c r="B356" s="171" t="s">
        <v>17</v>
      </c>
      <c r="C356" s="171" t="s">
        <v>1685</v>
      </c>
      <c r="D356" s="171" t="s">
        <v>837</v>
      </c>
      <c r="E356" s="147" t="s">
        <v>409</v>
      </c>
      <c r="F356" s="146" t="s">
        <v>3537</v>
      </c>
      <c r="G356" s="146" t="s">
        <v>405</v>
      </c>
      <c r="H356" s="146" t="s">
        <v>1686</v>
      </c>
      <c r="I356" s="146" t="s">
        <v>405</v>
      </c>
      <c r="J356" s="146" t="s">
        <v>947</v>
      </c>
      <c r="K356" s="146" t="s">
        <v>405</v>
      </c>
      <c r="L356" s="148">
        <v>7.2099300000000005E-2</v>
      </c>
      <c r="M356" s="146" t="s">
        <v>1390</v>
      </c>
      <c r="N356" s="148">
        <v>960902.69625409995</v>
      </c>
      <c r="O356" s="146" t="s">
        <v>3504</v>
      </c>
    </row>
    <row r="357" spans="1:15" x14ac:dyDescent="0.35">
      <c r="A357" s="146" t="s">
        <v>1438</v>
      </c>
      <c r="B357" s="171" t="s">
        <v>17</v>
      </c>
      <c r="C357" s="171" t="s">
        <v>1439</v>
      </c>
      <c r="D357" s="171" t="s">
        <v>837</v>
      </c>
      <c r="E357" s="147" t="s">
        <v>409</v>
      </c>
      <c r="F357" s="146" t="s">
        <v>3535</v>
      </c>
      <c r="G357" s="146" t="s">
        <v>405</v>
      </c>
      <c r="H357" s="146" t="s">
        <v>1489</v>
      </c>
      <c r="I357" s="146" t="s">
        <v>405</v>
      </c>
      <c r="J357" s="146" t="s">
        <v>951</v>
      </c>
      <c r="K357" s="146" t="s">
        <v>405</v>
      </c>
      <c r="L357" s="148">
        <v>5.0960279999999997E-2</v>
      </c>
      <c r="M357" s="146" t="s">
        <v>1390</v>
      </c>
      <c r="N357" s="148">
        <v>960902.74721439998</v>
      </c>
      <c r="O357" s="146" t="s">
        <v>3504</v>
      </c>
    </row>
    <row r="358" spans="1:15" ht="25" x14ac:dyDescent="0.35">
      <c r="A358" s="146" t="s">
        <v>1501</v>
      </c>
      <c r="B358" s="171" t="s">
        <v>12</v>
      </c>
      <c r="C358" s="171" t="s">
        <v>1502</v>
      </c>
      <c r="D358" s="171" t="s">
        <v>415</v>
      </c>
      <c r="E358" s="147" t="s">
        <v>277</v>
      </c>
      <c r="F358" s="146" t="s">
        <v>1503</v>
      </c>
      <c r="G358" s="146" t="s">
        <v>405</v>
      </c>
      <c r="H358" s="146" t="s">
        <v>1504</v>
      </c>
      <c r="I358" s="146" t="s">
        <v>405</v>
      </c>
      <c r="J358" s="146" t="s">
        <v>958</v>
      </c>
      <c r="K358" s="146" t="s">
        <v>405</v>
      </c>
      <c r="L358" s="148">
        <v>3.3837562000000002E-2</v>
      </c>
      <c r="M358" s="146" t="s">
        <v>1390</v>
      </c>
      <c r="N358" s="148">
        <v>960902.78105200001</v>
      </c>
      <c r="O358" s="146" t="s">
        <v>3504</v>
      </c>
    </row>
    <row r="359" spans="1:15" ht="37.5" x14ac:dyDescent="0.35">
      <c r="A359" s="146" t="s">
        <v>1505</v>
      </c>
      <c r="B359" s="171" t="s">
        <v>12</v>
      </c>
      <c r="C359" s="171" t="s">
        <v>1506</v>
      </c>
      <c r="D359" s="171" t="s">
        <v>837</v>
      </c>
      <c r="E359" s="147" t="s">
        <v>16</v>
      </c>
      <c r="F359" s="146" t="s">
        <v>1507</v>
      </c>
      <c r="G359" s="146" t="s">
        <v>405</v>
      </c>
      <c r="H359" s="146" t="s">
        <v>1508</v>
      </c>
      <c r="I359" s="146" t="s">
        <v>405</v>
      </c>
      <c r="J359" s="146" t="s">
        <v>965</v>
      </c>
      <c r="K359" s="146" t="s">
        <v>405</v>
      </c>
      <c r="L359" s="148">
        <v>1.7239329000000001E-2</v>
      </c>
      <c r="M359" s="146" t="s">
        <v>1390</v>
      </c>
      <c r="N359" s="148">
        <v>960902.79829129996</v>
      </c>
      <c r="O359" s="146" t="s">
        <v>3504</v>
      </c>
    </row>
    <row r="360" spans="1:15" ht="37.5" x14ac:dyDescent="0.35">
      <c r="A360" s="146" t="s">
        <v>1465</v>
      </c>
      <c r="B360" s="171" t="s">
        <v>17</v>
      </c>
      <c r="C360" s="171" t="s">
        <v>1306</v>
      </c>
      <c r="D360" s="171" t="s">
        <v>415</v>
      </c>
      <c r="E360" s="147" t="s">
        <v>409</v>
      </c>
      <c r="F360" s="146" t="s">
        <v>3535</v>
      </c>
      <c r="G360" s="146" t="s">
        <v>405</v>
      </c>
      <c r="H360" s="146" t="s">
        <v>1307</v>
      </c>
      <c r="I360" s="146" t="s">
        <v>405</v>
      </c>
      <c r="J360" s="146" t="s">
        <v>974</v>
      </c>
      <c r="K360" s="146" t="s">
        <v>405</v>
      </c>
      <c r="L360" s="148">
        <v>1.199793E-2</v>
      </c>
      <c r="M360" s="146" t="s">
        <v>1390</v>
      </c>
      <c r="N360" s="148">
        <v>960902.81028920005</v>
      </c>
      <c r="O360" s="146" t="s">
        <v>3504</v>
      </c>
    </row>
    <row r="361" spans="1:15" ht="37.5" x14ac:dyDescent="0.35">
      <c r="A361" s="146" t="s">
        <v>1500</v>
      </c>
      <c r="B361" s="171" t="s">
        <v>17</v>
      </c>
      <c r="C361" s="171" t="s">
        <v>1495</v>
      </c>
      <c r="D361" s="171" t="s">
        <v>415</v>
      </c>
      <c r="E361" s="147" t="s">
        <v>409</v>
      </c>
      <c r="F361" s="146" t="s">
        <v>3535</v>
      </c>
      <c r="G361" s="146" t="s">
        <v>405</v>
      </c>
      <c r="H361" s="146" t="s">
        <v>974</v>
      </c>
      <c r="I361" s="146" t="s">
        <v>405</v>
      </c>
      <c r="J361" s="146" t="s">
        <v>990</v>
      </c>
      <c r="K361" s="146" t="s">
        <v>405</v>
      </c>
      <c r="L361" s="148">
        <v>1.2369E-4</v>
      </c>
      <c r="M361" s="146" t="s">
        <v>1390</v>
      </c>
      <c r="N361" s="148">
        <v>960902.81041290006</v>
      </c>
      <c r="O361" s="146" t="s">
        <v>3504</v>
      </c>
    </row>
    <row r="362" spans="1:15" x14ac:dyDescent="0.35">
      <c r="A362" s="164"/>
      <c r="B362" s="164"/>
      <c r="C362" s="164"/>
      <c r="D362" s="164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</row>
    <row r="363" spans="1:15" x14ac:dyDescent="0.35">
      <c r="A363" s="168"/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271" t="s">
        <v>1509</v>
      </c>
      <c r="M363" s="271"/>
      <c r="N363" s="271"/>
      <c r="O363" s="266"/>
    </row>
    <row r="364" spans="1:15" x14ac:dyDescent="0.35">
      <c r="A364" s="168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271" t="s">
        <v>837</v>
      </c>
      <c r="M364" s="271"/>
      <c r="N364" s="271"/>
      <c r="O364" s="168" t="s">
        <v>3538</v>
      </c>
    </row>
    <row r="365" spans="1:15" x14ac:dyDescent="0.35">
      <c r="A365" s="168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271" t="s">
        <v>1510</v>
      </c>
      <c r="M365" s="271"/>
      <c r="N365" s="271"/>
      <c r="O365" s="168" t="s">
        <v>1511</v>
      </c>
    </row>
    <row r="366" spans="1:15" x14ac:dyDescent="0.35">
      <c r="A366" s="168"/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271" t="s">
        <v>491</v>
      </c>
      <c r="M366" s="271"/>
      <c r="N366" s="271"/>
      <c r="O366" s="168" t="s">
        <v>3539</v>
      </c>
    </row>
    <row r="367" spans="1:15" x14ac:dyDescent="0.35">
      <c r="A367" s="168"/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271" t="s">
        <v>415</v>
      </c>
      <c r="M367" s="271"/>
      <c r="N367" s="271"/>
      <c r="O367" s="168" t="s">
        <v>3540</v>
      </c>
    </row>
    <row r="368" spans="1:15" x14ac:dyDescent="0.35">
      <c r="A368" s="168"/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271" t="s">
        <v>1050</v>
      </c>
      <c r="M368" s="271"/>
      <c r="N368" s="271"/>
      <c r="O368" s="168" t="s">
        <v>3541</v>
      </c>
    </row>
    <row r="369" spans="1:15" x14ac:dyDescent="0.35">
      <c r="A369" s="168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271" t="s">
        <v>1240</v>
      </c>
      <c r="M369" s="271"/>
      <c r="N369" s="271"/>
      <c r="O369" s="168" t="s">
        <v>3542</v>
      </c>
    </row>
    <row r="370" spans="1:15" x14ac:dyDescent="0.35">
      <c r="A370" s="168"/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271" t="s">
        <v>1512</v>
      </c>
      <c r="M370" s="271"/>
      <c r="N370" s="271"/>
      <c r="O370" s="168" t="s">
        <v>1511</v>
      </c>
    </row>
    <row r="371" spans="1:15" x14ac:dyDescent="0.35">
      <c r="A371" s="168"/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271" t="s">
        <v>1513</v>
      </c>
      <c r="M371" s="271"/>
      <c r="N371" s="271"/>
      <c r="O371" s="168" t="s">
        <v>1511</v>
      </c>
    </row>
    <row r="372" spans="1:15" x14ac:dyDescent="0.35">
      <c r="A372" s="168"/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271" t="s">
        <v>1514</v>
      </c>
      <c r="M372" s="271"/>
      <c r="N372" s="271"/>
      <c r="O372" s="168" t="s">
        <v>1511</v>
      </c>
    </row>
    <row r="373" spans="1:15" x14ac:dyDescent="0.35">
      <c r="A373" s="168"/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271" t="s">
        <v>1018</v>
      </c>
      <c r="M373" s="271"/>
      <c r="N373" s="271"/>
      <c r="O373" s="168" t="s">
        <v>3543</v>
      </c>
    </row>
    <row r="374" spans="1:15" x14ac:dyDescent="0.35">
      <c r="A374" s="164"/>
      <c r="B374" s="164"/>
      <c r="C374" s="164"/>
      <c r="D374" s="164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</row>
    <row r="375" spans="1:15" x14ac:dyDescent="0.35">
      <c r="A375" s="220"/>
      <c r="B375" s="220"/>
      <c r="C375" s="220"/>
      <c r="D375" s="149"/>
      <c r="E375" s="163"/>
      <c r="F375" s="163"/>
      <c r="G375" s="163"/>
      <c r="H375" s="163"/>
      <c r="I375" s="163"/>
      <c r="J375" s="163"/>
      <c r="K375" s="221" t="s">
        <v>13</v>
      </c>
      <c r="L375" s="220"/>
      <c r="M375" s="222">
        <v>763237.67</v>
      </c>
      <c r="N375" s="220"/>
      <c r="O375" s="220"/>
    </row>
    <row r="376" spans="1:15" x14ac:dyDescent="0.35">
      <c r="A376" s="220"/>
      <c r="B376" s="220"/>
      <c r="C376" s="220"/>
      <c r="D376" s="149"/>
      <c r="E376" s="163"/>
      <c r="F376" s="163"/>
      <c r="G376" s="163"/>
      <c r="H376" s="163"/>
      <c r="I376" s="163"/>
      <c r="J376" s="163"/>
      <c r="K376" s="221" t="s">
        <v>14</v>
      </c>
      <c r="L376" s="220"/>
      <c r="M376" s="222">
        <v>219898.56</v>
      </c>
      <c r="N376" s="220"/>
      <c r="O376" s="220"/>
    </row>
    <row r="377" spans="1:15" x14ac:dyDescent="0.35">
      <c r="A377" s="220"/>
      <c r="B377" s="220"/>
      <c r="C377" s="220"/>
      <c r="D377" s="149"/>
      <c r="E377" s="163"/>
      <c r="F377" s="163"/>
      <c r="G377" s="163"/>
      <c r="H377" s="163"/>
      <c r="I377" s="163"/>
      <c r="J377" s="163"/>
      <c r="K377" s="221" t="s">
        <v>15</v>
      </c>
      <c r="L377" s="220"/>
      <c r="M377" s="222">
        <v>983136.23</v>
      </c>
      <c r="N377" s="220"/>
      <c r="O377" s="220"/>
    </row>
    <row r="379" spans="1:15" x14ac:dyDescent="0.35">
      <c r="A379" s="223" t="s">
        <v>294</v>
      </c>
      <c r="B379" s="223"/>
      <c r="C379" s="223"/>
      <c r="D379" s="223"/>
      <c r="E379" s="223"/>
      <c r="F379" s="223"/>
      <c r="G379" s="223"/>
      <c r="H379" s="223"/>
      <c r="I379" s="223"/>
      <c r="J379" s="223"/>
    </row>
    <row r="380" spans="1:15" x14ac:dyDescent="0.35">
      <c r="A380" s="223"/>
      <c r="B380" s="223"/>
      <c r="C380" s="223"/>
      <c r="D380" s="223"/>
      <c r="E380" s="223"/>
      <c r="F380" s="223"/>
      <c r="G380" s="223"/>
      <c r="H380" s="223"/>
      <c r="I380" s="223"/>
      <c r="J380" s="223"/>
    </row>
    <row r="381" spans="1:15" x14ac:dyDescent="0.35">
      <c r="A381" s="223"/>
      <c r="B381" s="223"/>
      <c r="C381" s="223"/>
      <c r="D381" s="223"/>
      <c r="E381" s="223"/>
      <c r="F381" s="223"/>
      <c r="G381" s="223"/>
      <c r="H381" s="223"/>
      <c r="I381" s="223"/>
      <c r="J381" s="223"/>
    </row>
  </sheetData>
  <mergeCells count="41">
    <mergeCell ref="A377:C377"/>
    <mergeCell ref="K377:L377"/>
    <mergeCell ref="M377:O377"/>
    <mergeCell ref="A379:J381"/>
    <mergeCell ref="L373:N373"/>
    <mergeCell ref="A375:C375"/>
    <mergeCell ref="K375:L375"/>
    <mergeCell ref="M375:O375"/>
    <mergeCell ref="A376:C376"/>
    <mergeCell ref="K376:L376"/>
    <mergeCell ref="M376:O376"/>
    <mergeCell ref="L368:N368"/>
    <mergeCell ref="L369:N369"/>
    <mergeCell ref="L370:N370"/>
    <mergeCell ref="L371:N371"/>
    <mergeCell ref="L372:N372"/>
    <mergeCell ref="L363:O363"/>
    <mergeCell ref="L364:N364"/>
    <mergeCell ref="L365:N365"/>
    <mergeCell ref="L366:N366"/>
    <mergeCell ref="L367:N367"/>
    <mergeCell ref="A1:O1"/>
    <mergeCell ref="B3:H4"/>
    <mergeCell ref="I3:K3"/>
    <mergeCell ref="I4:K4"/>
    <mergeCell ref="N3:O3"/>
    <mergeCell ref="N4:O4"/>
    <mergeCell ref="M6:M7"/>
    <mergeCell ref="N6:N7"/>
    <mergeCell ref="A5:O5"/>
    <mergeCell ref="A3:A4"/>
    <mergeCell ref="A2:O2"/>
    <mergeCell ref="O6:O7"/>
    <mergeCell ref="A6:A7"/>
    <mergeCell ref="B6:B7"/>
    <mergeCell ref="C6:C7"/>
    <mergeCell ref="D6:D7"/>
    <mergeCell ref="E6:E7"/>
    <mergeCell ref="F6:G6"/>
    <mergeCell ref="H6:I6"/>
    <mergeCell ref="J6:L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83"/>
  <sheetViews>
    <sheetView tabSelected="1" view="pageBreakPreview" zoomScaleNormal="100" zoomScaleSheetLayoutView="100" workbookViewId="0">
      <selection activeCell="H88" sqref="H88"/>
    </sheetView>
  </sheetViews>
  <sheetFormatPr defaultRowHeight="14.5" x14ac:dyDescent="0.35"/>
  <cols>
    <col min="1" max="1" width="12.6328125" customWidth="1"/>
    <col min="2" max="2" width="60.6328125" customWidth="1"/>
    <col min="3" max="9" width="20.6328125" customWidth="1"/>
  </cols>
  <sheetData>
    <row r="1" spans="1:9" ht="40.25" customHeight="1" thickBot="1" x14ac:dyDescent="0.4">
      <c r="A1" s="203" t="s">
        <v>32</v>
      </c>
      <c r="B1" s="204"/>
      <c r="C1" s="204"/>
      <c r="D1" s="204"/>
      <c r="E1" s="204"/>
      <c r="F1" s="204"/>
      <c r="G1" s="204"/>
      <c r="H1" s="204"/>
      <c r="I1" s="205"/>
    </row>
    <row r="2" spans="1:9" ht="19" thickBot="1" x14ac:dyDescent="0.4">
      <c r="A2" s="203" t="s">
        <v>266</v>
      </c>
      <c r="B2" s="204"/>
      <c r="C2" s="204"/>
      <c r="D2" s="204"/>
      <c r="E2" s="204"/>
      <c r="F2" s="204"/>
      <c r="G2" s="204"/>
      <c r="H2" s="204"/>
      <c r="I2" s="205"/>
    </row>
    <row r="3" spans="1:9" ht="14.5" customHeight="1" x14ac:dyDescent="0.35">
      <c r="A3" s="256" t="s">
        <v>267</v>
      </c>
      <c r="B3" s="257" t="str">
        <f>SINTÉTICO!B3</f>
        <v>CONTRATAÇÃO DE EMPRESA DE ENGENHARIA PARA REFORMA E AMPLIAÇÃO DA EMEF BOM JESUS - VILA PALMEIRAS VI - ITUPIRANGA-PA</v>
      </c>
      <c r="C3" s="258"/>
      <c r="D3" s="259"/>
      <c r="E3" s="214" t="s">
        <v>268</v>
      </c>
      <c r="F3" s="215"/>
      <c r="G3" s="117" t="s">
        <v>269</v>
      </c>
      <c r="H3" s="117" t="s">
        <v>270</v>
      </c>
      <c r="I3" s="118"/>
    </row>
    <row r="4" spans="1:9" ht="67.900000000000006" customHeight="1" thickBot="1" x14ac:dyDescent="0.4">
      <c r="A4" s="207"/>
      <c r="B4" s="211"/>
      <c r="C4" s="212"/>
      <c r="D4" s="213"/>
      <c r="E4" s="217" t="s">
        <v>1701</v>
      </c>
      <c r="F4" s="218"/>
      <c r="G4" s="78">
        <v>0.28820000000000001</v>
      </c>
      <c r="H4" s="79" t="s">
        <v>271</v>
      </c>
      <c r="I4" s="119"/>
    </row>
    <row r="5" spans="1:9" ht="15.5" customHeight="1" thickBot="1" x14ac:dyDescent="0.4">
      <c r="A5" s="262" t="s">
        <v>374</v>
      </c>
      <c r="B5" s="263"/>
      <c r="C5" s="263"/>
      <c r="D5" s="263"/>
      <c r="E5" s="263"/>
      <c r="F5" s="263"/>
      <c r="G5" s="263"/>
      <c r="H5" s="263"/>
      <c r="I5" s="264"/>
    </row>
    <row r="6" spans="1:9" ht="15" thickBot="1" x14ac:dyDescent="0.4">
      <c r="A6" s="89"/>
      <c r="B6" s="115"/>
      <c r="C6" s="115"/>
      <c r="D6" s="115"/>
      <c r="E6" s="115"/>
      <c r="F6" s="115"/>
      <c r="G6" s="115"/>
      <c r="H6" s="90"/>
      <c r="I6" s="116"/>
    </row>
    <row r="7" spans="1:9" ht="20" customHeight="1" thickBot="1" x14ac:dyDescent="0.4">
      <c r="A7" s="130" t="s">
        <v>0</v>
      </c>
      <c r="B7" s="131" t="s">
        <v>3</v>
      </c>
      <c r="C7" s="132" t="s">
        <v>171</v>
      </c>
      <c r="D7" s="126" t="s">
        <v>172</v>
      </c>
      <c r="E7" s="127" t="s">
        <v>173</v>
      </c>
      <c r="F7" s="127" t="s">
        <v>174</v>
      </c>
      <c r="G7" s="128" t="s">
        <v>175</v>
      </c>
      <c r="H7" s="128" t="s">
        <v>176</v>
      </c>
      <c r="I7" s="129" t="s">
        <v>177</v>
      </c>
    </row>
    <row r="8" spans="1:9" ht="20" customHeight="1" x14ac:dyDescent="0.35">
      <c r="A8" s="280" t="s">
        <v>178</v>
      </c>
      <c r="B8" s="136" t="s">
        <v>9</v>
      </c>
      <c r="C8" s="133">
        <v>14263.74</v>
      </c>
      <c r="D8" s="125">
        <f>C8</f>
        <v>14263.74</v>
      </c>
      <c r="E8" s="125"/>
      <c r="F8" s="125"/>
      <c r="G8" s="125"/>
      <c r="H8" s="125"/>
      <c r="I8" s="125"/>
    </row>
    <row r="9" spans="1:9" ht="20" customHeight="1" x14ac:dyDescent="0.35">
      <c r="A9" s="279"/>
      <c r="B9" s="137"/>
      <c r="C9" s="134">
        <f>C8/$C$72</f>
        <v>1.4508406429086636E-2</v>
      </c>
      <c r="D9" s="69">
        <f t="shared" ref="D9:I9" si="0">D8/$C$8</f>
        <v>1</v>
      </c>
      <c r="E9" s="69">
        <f t="shared" si="0"/>
        <v>0</v>
      </c>
      <c r="F9" s="69">
        <f t="shared" si="0"/>
        <v>0</v>
      </c>
      <c r="G9" s="69">
        <f t="shared" si="0"/>
        <v>0</v>
      </c>
      <c r="H9" s="69">
        <f t="shared" si="0"/>
        <v>0</v>
      </c>
      <c r="I9" s="69">
        <f t="shared" si="0"/>
        <v>0</v>
      </c>
    </row>
    <row r="10" spans="1:9" ht="20" customHeight="1" x14ac:dyDescent="0.35">
      <c r="A10" s="279" t="s">
        <v>179</v>
      </c>
      <c r="B10" s="137" t="s">
        <v>3544</v>
      </c>
      <c r="C10" s="135">
        <v>5882.73</v>
      </c>
      <c r="D10" s="68">
        <f>C10*1</f>
        <v>5882.73</v>
      </c>
      <c r="E10" s="68"/>
      <c r="F10" s="68"/>
      <c r="G10" s="68"/>
      <c r="H10" s="68"/>
      <c r="I10" s="68"/>
    </row>
    <row r="11" spans="1:9" ht="20" customHeight="1" x14ac:dyDescent="0.35">
      <c r="A11" s="279"/>
      <c r="B11" s="137"/>
      <c r="C11" s="134">
        <f>C10/$C$72</f>
        <v>5.9836366726104661E-3</v>
      </c>
      <c r="D11" s="69">
        <f t="shared" ref="D11:I11" si="1">D10/$C$10</f>
        <v>1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</row>
    <row r="12" spans="1:9" ht="20" customHeight="1" x14ac:dyDescent="0.35">
      <c r="A12" s="279" t="s">
        <v>180</v>
      </c>
      <c r="B12" s="137" t="s">
        <v>3545</v>
      </c>
      <c r="C12" s="135">
        <v>72185.52</v>
      </c>
      <c r="D12" s="70">
        <f>C12*0.8</f>
        <v>57748.416000000005</v>
      </c>
      <c r="E12" s="70">
        <f>C12*0.2</f>
        <v>14437.104000000001</v>
      </c>
      <c r="F12" s="70"/>
      <c r="G12" s="70"/>
      <c r="H12" s="70"/>
      <c r="I12" s="70"/>
    </row>
    <row r="13" spans="1:9" ht="20" customHeight="1" x14ac:dyDescent="0.35">
      <c r="A13" s="279"/>
      <c r="B13" s="137"/>
      <c r="C13" s="134">
        <f>C12/$C$72</f>
        <v>7.3423720739088205E-2</v>
      </c>
      <c r="D13" s="69">
        <f t="shared" ref="D13:I13" si="2">D12/$C$12</f>
        <v>0.8</v>
      </c>
      <c r="E13" s="69">
        <f t="shared" si="2"/>
        <v>0.2</v>
      </c>
      <c r="F13" s="69">
        <f t="shared" si="2"/>
        <v>0</v>
      </c>
      <c r="G13" s="69">
        <f t="shared" si="2"/>
        <v>0</v>
      </c>
      <c r="H13" s="69">
        <f t="shared" si="2"/>
        <v>0</v>
      </c>
      <c r="I13" s="69">
        <f t="shared" si="2"/>
        <v>0</v>
      </c>
    </row>
    <row r="14" spans="1:9" ht="20" customHeight="1" x14ac:dyDescent="0.35">
      <c r="A14" s="279" t="s">
        <v>41</v>
      </c>
      <c r="B14" s="137" t="s">
        <v>3546</v>
      </c>
      <c r="C14" s="135">
        <v>10337.58</v>
      </c>
      <c r="D14" s="68"/>
      <c r="E14" s="68">
        <f>C14*1</f>
        <v>10337.58</v>
      </c>
      <c r="F14" s="68"/>
      <c r="G14" s="68"/>
      <c r="H14" s="68"/>
      <c r="I14" s="68"/>
    </row>
    <row r="15" spans="1:9" ht="20" customHeight="1" x14ac:dyDescent="0.35">
      <c r="A15" s="279"/>
      <c r="B15" s="137"/>
      <c r="C15" s="134">
        <f>C14/$C$72</f>
        <v>1.051490086984181E-2</v>
      </c>
      <c r="D15" s="69">
        <f t="shared" ref="D15:I15" si="3">D14/$C$14</f>
        <v>0</v>
      </c>
      <c r="E15" s="69">
        <f t="shared" si="3"/>
        <v>1</v>
      </c>
      <c r="F15" s="69">
        <f t="shared" si="3"/>
        <v>0</v>
      </c>
      <c r="G15" s="69">
        <f t="shared" si="3"/>
        <v>0</v>
      </c>
      <c r="H15" s="69">
        <f t="shared" si="3"/>
        <v>0</v>
      </c>
      <c r="I15" s="69">
        <f t="shared" si="3"/>
        <v>0</v>
      </c>
    </row>
    <row r="16" spans="1:9" ht="20" customHeight="1" x14ac:dyDescent="0.35">
      <c r="A16" s="279">
        <v>5</v>
      </c>
      <c r="B16" s="137" t="s">
        <v>3547</v>
      </c>
      <c r="C16" s="135">
        <v>10024.719999999999</v>
      </c>
      <c r="D16" s="68"/>
      <c r="E16" s="68">
        <f>C16*1</f>
        <v>10024.719999999999</v>
      </c>
      <c r="F16" s="68"/>
      <c r="G16" s="68"/>
      <c r="H16" s="68"/>
      <c r="I16" s="68"/>
    </row>
    <row r="17" spans="1:9" ht="20" customHeight="1" x14ac:dyDescent="0.35">
      <c r="A17" s="279"/>
      <c r="B17" s="137"/>
      <c r="C17" s="134">
        <f>C16/$C$72</f>
        <v>1.0196674371363568E-2</v>
      </c>
      <c r="D17" s="69">
        <f t="shared" ref="D17:I17" si="4">D16/$C$16</f>
        <v>0</v>
      </c>
      <c r="E17" s="69">
        <f t="shared" si="4"/>
        <v>1</v>
      </c>
      <c r="F17" s="69">
        <f t="shared" si="4"/>
        <v>0</v>
      </c>
      <c r="G17" s="69">
        <f t="shared" si="4"/>
        <v>0</v>
      </c>
      <c r="H17" s="69">
        <f t="shared" si="4"/>
        <v>0</v>
      </c>
      <c r="I17" s="69">
        <f t="shared" si="4"/>
        <v>0</v>
      </c>
    </row>
    <row r="18" spans="1:9" ht="20" customHeight="1" x14ac:dyDescent="0.35">
      <c r="A18" s="279">
        <v>6</v>
      </c>
      <c r="B18" s="137" t="s">
        <v>3548</v>
      </c>
      <c r="C18" s="135">
        <v>47552.19</v>
      </c>
      <c r="D18" s="70"/>
      <c r="E18" s="70">
        <f>C18*0.6</f>
        <v>28531.314000000002</v>
      </c>
      <c r="F18" s="70">
        <f>C18*0.4</f>
        <v>19020.876</v>
      </c>
      <c r="G18" s="70"/>
      <c r="H18" s="70"/>
      <c r="I18" s="70"/>
    </row>
    <row r="19" spans="1:9" ht="20" customHeight="1" x14ac:dyDescent="0.35">
      <c r="A19" s="279"/>
      <c r="B19" s="137"/>
      <c r="C19" s="134">
        <f>C18/$C$72</f>
        <v>4.836785437151471E-2</v>
      </c>
      <c r="D19" s="69">
        <f t="shared" ref="D19:I19" si="5">D18/$C$18</f>
        <v>0</v>
      </c>
      <c r="E19" s="69">
        <f t="shared" si="5"/>
        <v>0.6</v>
      </c>
      <c r="F19" s="69">
        <f t="shared" si="5"/>
        <v>0.39999999999999997</v>
      </c>
      <c r="G19" s="69">
        <f t="shared" si="5"/>
        <v>0</v>
      </c>
      <c r="H19" s="69">
        <f t="shared" si="5"/>
        <v>0</v>
      </c>
      <c r="I19" s="69">
        <f t="shared" si="5"/>
        <v>0</v>
      </c>
    </row>
    <row r="20" spans="1:9" ht="20" customHeight="1" x14ac:dyDescent="0.35">
      <c r="A20" s="279">
        <v>7</v>
      </c>
      <c r="B20" s="137" t="s">
        <v>3549</v>
      </c>
      <c r="C20" s="135">
        <v>36833.870000000003</v>
      </c>
      <c r="D20" s="68"/>
      <c r="E20" s="68"/>
      <c r="F20" s="68">
        <f>C20*1</f>
        <v>36833.870000000003</v>
      </c>
      <c r="G20" s="68"/>
      <c r="H20" s="68"/>
      <c r="I20" s="68"/>
    </row>
    <row r="21" spans="1:9" ht="20" customHeight="1" x14ac:dyDescent="0.35">
      <c r="A21" s="279"/>
      <c r="B21" s="137"/>
      <c r="C21" s="134">
        <f>C20/$C$72</f>
        <v>3.7465682655190111E-2</v>
      </c>
      <c r="D21" s="69">
        <f t="shared" ref="D21:I21" si="6">D20/$C$20</f>
        <v>0</v>
      </c>
      <c r="E21" s="69">
        <f t="shared" si="6"/>
        <v>0</v>
      </c>
      <c r="F21" s="69">
        <f t="shared" si="6"/>
        <v>1</v>
      </c>
      <c r="G21" s="69">
        <f t="shared" si="6"/>
        <v>0</v>
      </c>
      <c r="H21" s="69">
        <f t="shared" si="6"/>
        <v>0</v>
      </c>
      <c r="I21" s="69">
        <f t="shared" si="6"/>
        <v>0</v>
      </c>
    </row>
    <row r="22" spans="1:9" ht="20" customHeight="1" x14ac:dyDescent="0.35">
      <c r="A22" s="279">
        <v>8</v>
      </c>
      <c r="B22" s="137" t="s">
        <v>3550</v>
      </c>
      <c r="C22" s="135">
        <v>8660.4</v>
      </c>
      <c r="D22" s="68"/>
      <c r="E22" s="68"/>
      <c r="F22" s="68">
        <f>C22*1</f>
        <v>8660.4</v>
      </c>
      <c r="G22" s="68"/>
      <c r="H22" s="68"/>
      <c r="I22" s="68"/>
    </row>
    <row r="23" spans="1:9" ht="20" customHeight="1" x14ac:dyDescent="0.35">
      <c r="A23" s="279"/>
      <c r="B23" s="137"/>
      <c r="C23" s="134">
        <f>C22/$C$72</f>
        <v>8.8089521428785077E-3</v>
      </c>
      <c r="D23" s="69">
        <f t="shared" ref="D23:I23" si="7">D22/$C$22</f>
        <v>0</v>
      </c>
      <c r="E23" s="69">
        <f t="shared" si="7"/>
        <v>0</v>
      </c>
      <c r="F23" s="69">
        <f t="shared" si="7"/>
        <v>1</v>
      </c>
      <c r="G23" s="69">
        <f t="shared" si="7"/>
        <v>0</v>
      </c>
      <c r="H23" s="69">
        <f t="shared" si="7"/>
        <v>0</v>
      </c>
      <c r="I23" s="69">
        <f t="shared" si="7"/>
        <v>0</v>
      </c>
    </row>
    <row r="24" spans="1:9" ht="20" customHeight="1" x14ac:dyDescent="0.35">
      <c r="A24" s="279">
        <v>9</v>
      </c>
      <c r="B24" s="137" t="s">
        <v>3551</v>
      </c>
      <c r="C24" s="135">
        <v>11778.2</v>
      </c>
      <c r="D24" s="70"/>
      <c r="E24" s="70"/>
      <c r="F24" s="70">
        <f>C24*1</f>
        <v>11778.2</v>
      </c>
      <c r="G24" s="70"/>
      <c r="H24" s="70"/>
      <c r="I24" s="70"/>
    </row>
    <row r="25" spans="1:9" ht="20" customHeight="1" x14ac:dyDescent="0.35">
      <c r="A25" s="279"/>
      <c r="B25" s="137"/>
      <c r="C25" s="134">
        <f>C24/$C$72</f>
        <v>1.1980231874884723E-2</v>
      </c>
      <c r="D25" s="69">
        <f t="shared" ref="D25:I25" si="8">D24/$C$24</f>
        <v>0</v>
      </c>
      <c r="E25" s="69">
        <f t="shared" si="8"/>
        <v>0</v>
      </c>
      <c r="F25" s="69">
        <f t="shared" si="8"/>
        <v>1</v>
      </c>
      <c r="G25" s="69">
        <f t="shared" si="8"/>
        <v>0</v>
      </c>
      <c r="H25" s="69">
        <f t="shared" si="8"/>
        <v>0</v>
      </c>
      <c r="I25" s="69">
        <f t="shared" si="8"/>
        <v>0</v>
      </c>
    </row>
    <row r="26" spans="1:9" ht="20" customHeight="1" x14ac:dyDescent="0.35">
      <c r="A26" s="279">
        <v>10</v>
      </c>
      <c r="B26" s="137" t="s">
        <v>3552</v>
      </c>
      <c r="C26" s="135">
        <v>307.95999999999998</v>
      </c>
      <c r="D26" s="68">
        <f>C26*1</f>
        <v>307.95999999999998</v>
      </c>
      <c r="E26" s="68"/>
      <c r="F26" s="68"/>
      <c r="G26" s="68"/>
      <c r="H26" s="68"/>
      <c r="I26" s="68"/>
    </row>
    <row r="27" spans="1:9" ht="20" customHeight="1" x14ac:dyDescent="0.35">
      <c r="A27" s="279"/>
      <c r="B27" s="137"/>
      <c r="C27" s="134">
        <f>C26/$C$72</f>
        <v>3.1324244860755451E-4</v>
      </c>
      <c r="D27" s="69">
        <f t="shared" ref="D27:I27" si="9">D26/$C$26</f>
        <v>1</v>
      </c>
      <c r="E27" s="69">
        <f t="shared" si="9"/>
        <v>0</v>
      </c>
      <c r="F27" s="69">
        <f t="shared" si="9"/>
        <v>0</v>
      </c>
      <c r="G27" s="69">
        <f t="shared" si="9"/>
        <v>0</v>
      </c>
      <c r="H27" s="69">
        <f t="shared" si="9"/>
        <v>0</v>
      </c>
      <c r="I27" s="69">
        <f t="shared" si="9"/>
        <v>0</v>
      </c>
    </row>
    <row r="28" spans="1:9" ht="20" customHeight="1" x14ac:dyDescent="0.35">
      <c r="A28" s="279">
        <v>11</v>
      </c>
      <c r="B28" s="137" t="s">
        <v>3553</v>
      </c>
      <c r="C28" s="135">
        <v>14052.07</v>
      </c>
      <c r="D28" s="68">
        <f>C28*1</f>
        <v>14052.07</v>
      </c>
      <c r="E28" s="68"/>
      <c r="F28" s="68"/>
      <c r="G28" s="68"/>
      <c r="H28" s="68"/>
      <c r="I28" s="68"/>
    </row>
    <row r="29" spans="1:9" ht="20" customHeight="1" x14ac:dyDescent="0.35">
      <c r="A29" s="279"/>
      <c r="B29" s="137"/>
      <c r="C29" s="134">
        <f>C28/$C$72</f>
        <v>1.429310564620327E-2</v>
      </c>
      <c r="D29" s="69">
        <f t="shared" ref="D29:I29" si="10">D28/$C$28</f>
        <v>1</v>
      </c>
      <c r="E29" s="69">
        <f t="shared" si="10"/>
        <v>0</v>
      </c>
      <c r="F29" s="69">
        <f t="shared" si="10"/>
        <v>0</v>
      </c>
      <c r="G29" s="69">
        <f t="shared" si="10"/>
        <v>0</v>
      </c>
      <c r="H29" s="69">
        <f t="shared" si="10"/>
        <v>0</v>
      </c>
      <c r="I29" s="69">
        <f t="shared" si="10"/>
        <v>0</v>
      </c>
    </row>
    <row r="30" spans="1:9" ht="20" customHeight="1" x14ac:dyDescent="0.35">
      <c r="A30" s="279">
        <v>12</v>
      </c>
      <c r="B30" s="137" t="s">
        <v>3554</v>
      </c>
      <c r="C30" s="135">
        <v>25125.89</v>
      </c>
      <c r="D30" s="70"/>
      <c r="E30" s="70">
        <f>C30*0.4</f>
        <v>10050.356</v>
      </c>
      <c r="F30" s="70">
        <f>C30*0.6</f>
        <v>15075.534</v>
      </c>
      <c r="G30" s="70"/>
      <c r="H30" s="70"/>
      <c r="I30" s="70"/>
    </row>
    <row r="31" spans="1:9" ht="20" customHeight="1" x14ac:dyDescent="0.35">
      <c r="A31" s="279"/>
      <c r="B31" s="137"/>
      <c r="C31" s="134">
        <f>C30/$C$72</f>
        <v>2.5556875266411445E-2</v>
      </c>
      <c r="D31" s="69">
        <f t="shared" ref="D31:I31" si="11">D30/$C$30</f>
        <v>0</v>
      </c>
      <c r="E31" s="69">
        <f t="shared" si="11"/>
        <v>0.4</v>
      </c>
      <c r="F31" s="69">
        <f t="shared" si="11"/>
        <v>0.6</v>
      </c>
      <c r="G31" s="69">
        <f t="shared" si="11"/>
        <v>0</v>
      </c>
      <c r="H31" s="69">
        <f t="shared" si="11"/>
        <v>0</v>
      </c>
      <c r="I31" s="69">
        <f t="shared" si="11"/>
        <v>0</v>
      </c>
    </row>
    <row r="32" spans="1:9" ht="20" customHeight="1" x14ac:dyDescent="0.35">
      <c r="A32" s="279">
        <v>13</v>
      </c>
      <c r="B32" s="137" t="s">
        <v>3555</v>
      </c>
      <c r="C32" s="135">
        <v>38044.58</v>
      </c>
      <c r="D32" s="68"/>
      <c r="E32" s="68"/>
      <c r="F32" s="68"/>
      <c r="G32" s="68">
        <f>C32*1</f>
        <v>38044.58</v>
      </c>
      <c r="H32" s="68"/>
      <c r="I32" s="68"/>
    </row>
    <row r="33" spans="1:9" ht="20" customHeight="1" x14ac:dyDescent="0.35">
      <c r="A33" s="279"/>
      <c r="B33" s="137"/>
      <c r="C33" s="134">
        <f>C32/$C$72</f>
        <v>3.8697160005994283E-2</v>
      </c>
      <c r="D33" s="69">
        <f t="shared" ref="D33:F33" si="12">D32/$C$32</f>
        <v>0</v>
      </c>
      <c r="E33" s="69">
        <f t="shared" si="12"/>
        <v>0</v>
      </c>
      <c r="F33" s="69">
        <f t="shared" si="12"/>
        <v>0</v>
      </c>
      <c r="G33" s="69">
        <f>G32/$C$32</f>
        <v>1</v>
      </c>
      <c r="H33" s="69">
        <f t="shared" ref="H33:I33" si="13">H32/$C$32</f>
        <v>0</v>
      </c>
      <c r="I33" s="69">
        <f t="shared" si="13"/>
        <v>0</v>
      </c>
    </row>
    <row r="34" spans="1:9" ht="20" customHeight="1" x14ac:dyDescent="0.35">
      <c r="A34" s="279">
        <v>14</v>
      </c>
      <c r="B34" s="137" t="s">
        <v>3556</v>
      </c>
      <c r="C34" s="135">
        <v>30426.89</v>
      </c>
      <c r="D34" s="68"/>
      <c r="E34" s="68"/>
      <c r="F34" s="68"/>
      <c r="G34" s="68">
        <f>C34*1</f>
        <v>30426.89</v>
      </c>
      <c r="H34" s="68"/>
      <c r="I34" s="68"/>
    </row>
    <row r="35" spans="1:9" ht="20" customHeight="1" thickBot="1" x14ac:dyDescent="0.4">
      <c r="A35" s="279"/>
      <c r="B35" s="138"/>
      <c r="C35" s="134">
        <f>C34/$C$72</f>
        <v>3.0948803504067784E-2</v>
      </c>
      <c r="D35" s="69">
        <f t="shared" ref="D35:I35" si="14">D34/$C$34</f>
        <v>0</v>
      </c>
      <c r="E35" s="69">
        <f t="shared" si="14"/>
        <v>0</v>
      </c>
      <c r="F35" s="69">
        <f t="shared" si="14"/>
        <v>0</v>
      </c>
      <c r="G35" s="69">
        <f t="shared" si="14"/>
        <v>1</v>
      </c>
      <c r="H35" s="69">
        <f t="shared" si="14"/>
        <v>0</v>
      </c>
      <c r="I35" s="69">
        <f t="shared" si="14"/>
        <v>0</v>
      </c>
    </row>
    <row r="36" spans="1:9" s="172" customFormat="1" ht="20" customHeight="1" x14ac:dyDescent="0.35">
      <c r="A36" s="279">
        <v>15</v>
      </c>
      <c r="B36" s="137" t="s">
        <v>3557</v>
      </c>
      <c r="C36" s="135">
        <v>54923.95</v>
      </c>
      <c r="D36" s="68"/>
      <c r="E36" s="68"/>
      <c r="F36" s="68"/>
      <c r="G36" s="68">
        <f>C36*0.6</f>
        <v>32954.369999999995</v>
      </c>
      <c r="H36" s="68">
        <f>C36*0.4</f>
        <v>21969.58</v>
      </c>
      <c r="I36" s="68"/>
    </row>
    <row r="37" spans="1:9" s="172" customFormat="1" ht="20" customHeight="1" thickBot="1" x14ac:dyDescent="0.4">
      <c r="A37" s="279"/>
      <c r="B37" s="138"/>
      <c r="C37" s="134">
        <f>C36/$C$72</f>
        <v>5.5866062427584413E-2</v>
      </c>
      <c r="D37" s="69">
        <f t="shared" ref="D37:I37" si="15">D36/$C$36</f>
        <v>0</v>
      </c>
      <c r="E37" s="69">
        <f t="shared" si="15"/>
        <v>0</v>
      </c>
      <c r="F37" s="69">
        <f t="shared" si="15"/>
        <v>0</v>
      </c>
      <c r="G37" s="69">
        <f t="shared" si="15"/>
        <v>0.6</v>
      </c>
      <c r="H37" s="69">
        <f t="shared" si="15"/>
        <v>0.40000000000000008</v>
      </c>
      <c r="I37" s="69">
        <f t="shared" si="15"/>
        <v>0</v>
      </c>
    </row>
    <row r="38" spans="1:9" s="172" customFormat="1" ht="20" customHeight="1" x14ac:dyDescent="0.35">
      <c r="A38" s="279">
        <v>16</v>
      </c>
      <c r="B38" s="137" t="s">
        <v>3558</v>
      </c>
      <c r="C38" s="135">
        <v>14130.04</v>
      </c>
      <c r="D38" s="68"/>
      <c r="E38" s="68"/>
      <c r="F38" s="68"/>
      <c r="G38" s="68">
        <f>C38*1</f>
        <v>14130.04</v>
      </c>
      <c r="H38" s="68"/>
      <c r="I38" s="68"/>
    </row>
    <row r="39" spans="1:9" s="172" customFormat="1" ht="20" customHeight="1" thickBot="1" x14ac:dyDescent="0.4">
      <c r="A39" s="279"/>
      <c r="B39" s="138"/>
      <c r="C39" s="134">
        <f>C38/$C$72</f>
        <v>1.4372413068329298E-2</v>
      </c>
      <c r="D39" s="69">
        <f t="shared" ref="D39:I39" si="16">D38/$C$38</f>
        <v>0</v>
      </c>
      <c r="E39" s="69">
        <f t="shared" si="16"/>
        <v>0</v>
      </c>
      <c r="F39" s="69">
        <f t="shared" si="16"/>
        <v>0</v>
      </c>
      <c r="G39" s="69">
        <f t="shared" si="16"/>
        <v>1</v>
      </c>
      <c r="H39" s="69">
        <f t="shared" si="16"/>
        <v>0</v>
      </c>
      <c r="I39" s="69">
        <f t="shared" si="16"/>
        <v>0</v>
      </c>
    </row>
    <row r="40" spans="1:9" s="172" customFormat="1" ht="20" customHeight="1" x14ac:dyDescent="0.35">
      <c r="A40" s="279">
        <v>17</v>
      </c>
      <c r="B40" s="137" t="s">
        <v>3559</v>
      </c>
      <c r="C40" s="135">
        <v>44098.82</v>
      </c>
      <c r="D40" s="68"/>
      <c r="E40" s="68"/>
      <c r="F40" s="68"/>
      <c r="G40" s="68"/>
      <c r="H40" s="68">
        <f>C40*1</f>
        <v>44098.82</v>
      </c>
      <c r="I40" s="68"/>
    </row>
    <row r="41" spans="1:9" s="172" customFormat="1" ht="20" customHeight="1" thickBot="1" x14ac:dyDescent="0.4">
      <c r="A41" s="279"/>
      <c r="B41" s="138"/>
      <c r="C41" s="134">
        <f>C40/$C$72</f>
        <v>4.4855248595609166E-2</v>
      </c>
      <c r="D41" s="69">
        <f t="shared" ref="D41:I41" si="17">D40/$C$40</f>
        <v>0</v>
      </c>
      <c r="E41" s="69">
        <f t="shared" si="17"/>
        <v>0</v>
      </c>
      <c r="F41" s="69">
        <f t="shared" si="17"/>
        <v>0</v>
      </c>
      <c r="G41" s="69">
        <f t="shared" si="17"/>
        <v>0</v>
      </c>
      <c r="H41" s="69">
        <f t="shared" si="17"/>
        <v>1</v>
      </c>
      <c r="I41" s="69">
        <f t="shared" si="17"/>
        <v>0</v>
      </c>
    </row>
    <row r="42" spans="1:9" s="172" customFormat="1" ht="20" customHeight="1" x14ac:dyDescent="0.35">
      <c r="A42" s="279">
        <v>18</v>
      </c>
      <c r="B42" s="137" t="s">
        <v>3560</v>
      </c>
      <c r="C42" s="135">
        <v>2318.0300000000002</v>
      </c>
      <c r="D42" s="68"/>
      <c r="E42" s="68"/>
      <c r="F42" s="68"/>
      <c r="G42" s="68"/>
      <c r="H42" s="68"/>
      <c r="I42" s="68">
        <f>C42*1</f>
        <v>2318.0300000000002</v>
      </c>
    </row>
    <row r="43" spans="1:9" s="172" customFormat="1" ht="20" customHeight="1" thickBot="1" x14ac:dyDescent="0.4">
      <c r="A43" s="279"/>
      <c r="B43" s="138"/>
      <c r="C43" s="134">
        <f>C42/$C$72</f>
        <v>2.3577912493368287E-3</v>
      </c>
      <c r="D43" s="69">
        <f t="shared" ref="D43:I43" si="18">D42/$C$42</f>
        <v>0</v>
      </c>
      <c r="E43" s="69">
        <f t="shared" si="18"/>
        <v>0</v>
      </c>
      <c r="F43" s="69">
        <f t="shared" si="18"/>
        <v>0</v>
      </c>
      <c r="G43" s="69">
        <f t="shared" si="18"/>
        <v>0</v>
      </c>
      <c r="H43" s="69">
        <f t="shared" si="18"/>
        <v>0</v>
      </c>
      <c r="I43" s="69">
        <f t="shared" si="18"/>
        <v>1</v>
      </c>
    </row>
    <row r="44" spans="1:9" s="172" customFormat="1" ht="20" customHeight="1" x14ac:dyDescent="0.35">
      <c r="A44" s="279">
        <v>19</v>
      </c>
      <c r="B44" s="137" t="s">
        <v>3561</v>
      </c>
      <c r="C44" s="135">
        <v>19390.509999999998</v>
      </c>
      <c r="D44" s="68"/>
      <c r="E44" s="68"/>
      <c r="F44" s="68"/>
      <c r="G44" s="68"/>
      <c r="H44" s="68">
        <f>C44*1</f>
        <v>19390.509999999998</v>
      </c>
      <c r="I44" s="68"/>
    </row>
    <row r="45" spans="1:9" s="172" customFormat="1" ht="20" customHeight="1" thickBot="1" x14ac:dyDescent="0.4">
      <c r="A45" s="279"/>
      <c r="B45" s="138"/>
      <c r="C45" s="134">
        <f>C44/$C$72</f>
        <v>1.9723116093483803E-2</v>
      </c>
      <c r="D45" s="69">
        <f t="shared" ref="D45:I45" si="19">D44/$C$44</f>
        <v>0</v>
      </c>
      <c r="E45" s="69">
        <f t="shared" si="19"/>
        <v>0</v>
      </c>
      <c r="F45" s="69">
        <f t="shared" si="19"/>
        <v>0</v>
      </c>
      <c r="G45" s="69">
        <f t="shared" si="19"/>
        <v>0</v>
      </c>
      <c r="H45" s="69">
        <f t="shared" si="19"/>
        <v>1</v>
      </c>
      <c r="I45" s="69">
        <f t="shared" si="19"/>
        <v>0</v>
      </c>
    </row>
    <row r="46" spans="1:9" s="172" customFormat="1" ht="20" customHeight="1" x14ac:dyDescent="0.35">
      <c r="A46" s="279">
        <v>20</v>
      </c>
      <c r="B46" s="137" t="s">
        <v>3562</v>
      </c>
      <c r="C46" s="135">
        <v>307.95999999999998</v>
      </c>
      <c r="D46" s="68">
        <f>C46*1</f>
        <v>307.95999999999998</v>
      </c>
      <c r="E46" s="68"/>
      <c r="F46" s="68"/>
      <c r="G46" s="68"/>
      <c r="H46" s="68"/>
      <c r="I46" s="68"/>
    </row>
    <row r="47" spans="1:9" s="172" customFormat="1" ht="20" customHeight="1" thickBot="1" x14ac:dyDescent="0.4">
      <c r="A47" s="279"/>
      <c r="B47" s="138"/>
      <c r="C47" s="134">
        <f>C46/$C$72</f>
        <v>3.1324244860755451E-4</v>
      </c>
      <c r="D47" s="69">
        <f t="shared" ref="D47:I47" si="20">D46/$C$46</f>
        <v>1</v>
      </c>
      <c r="E47" s="69">
        <f t="shared" si="20"/>
        <v>0</v>
      </c>
      <c r="F47" s="69">
        <f t="shared" si="20"/>
        <v>0</v>
      </c>
      <c r="G47" s="69">
        <f t="shared" si="20"/>
        <v>0</v>
      </c>
      <c r="H47" s="69">
        <f t="shared" si="20"/>
        <v>0</v>
      </c>
      <c r="I47" s="69">
        <f t="shared" si="20"/>
        <v>0</v>
      </c>
    </row>
    <row r="48" spans="1:9" s="172" customFormat="1" ht="20" customHeight="1" x14ac:dyDescent="0.35">
      <c r="A48" s="279">
        <v>21</v>
      </c>
      <c r="B48" s="137" t="s">
        <v>3563</v>
      </c>
      <c r="C48" s="135">
        <v>14052.07</v>
      </c>
      <c r="D48" s="68">
        <f>C48*1</f>
        <v>14052.07</v>
      </c>
      <c r="E48" s="68"/>
      <c r="F48" s="68"/>
      <c r="G48" s="68"/>
      <c r="H48" s="68"/>
      <c r="I48" s="68"/>
    </row>
    <row r="49" spans="1:9" s="172" customFormat="1" ht="20" customHeight="1" thickBot="1" x14ac:dyDescent="0.4">
      <c r="A49" s="279"/>
      <c r="B49" s="138"/>
      <c r="C49" s="134">
        <f>C48/$C$72</f>
        <v>1.429310564620327E-2</v>
      </c>
      <c r="D49" s="69">
        <f t="shared" ref="D49:I49" si="21">D48/$C$48</f>
        <v>1</v>
      </c>
      <c r="E49" s="69">
        <f t="shared" si="21"/>
        <v>0</v>
      </c>
      <c r="F49" s="69">
        <f t="shared" si="21"/>
        <v>0</v>
      </c>
      <c r="G49" s="69">
        <f t="shared" si="21"/>
        <v>0</v>
      </c>
      <c r="H49" s="69">
        <f t="shared" si="21"/>
        <v>0</v>
      </c>
      <c r="I49" s="69">
        <f t="shared" si="21"/>
        <v>0</v>
      </c>
    </row>
    <row r="50" spans="1:9" s="172" customFormat="1" ht="20" customHeight="1" x14ac:dyDescent="0.35">
      <c r="A50" s="279">
        <v>22</v>
      </c>
      <c r="B50" s="137" t="s">
        <v>3564</v>
      </c>
      <c r="C50" s="135">
        <v>105216.83</v>
      </c>
      <c r="D50" s="68"/>
      <c r="E50" s="68">
        <f>C50*0.4</f>
        <v>42086.732000000004</v>
      </c>
      <c r="F50" s="68">
        <f>C50*0.6</f>
        <v>63130.097999999998</v>
      </c>
      <c r="G50" s="68"/>
      <c r="H50" s="68"/>
      <c r="I50" s="68"/>
    </row>
    <row r="51" spans="1:9" s="172" customFormat="1" ht="20" customHeight="1" thickBot="1" x14ac:dyDescent="0.4">
      <c r="A51" s="279"/>
      <c r="B51" s="138"/>
      <c r="C51" s="134">
        <f>C50/$C$72</f>
        <v>0.10702161795013899</v>
      </c>
      <c r="D51" s="69">
        <f t="shared" ref="D51:I51" si="22">D50/$C$50</f>
        <v>0</v>
      </c>
      <c r="E51" s="69">
        <f t="shared" si="22"/>
        <v>0.4</v>
      </c>
      <c r="F51" s="69">
        <f t="shared" si="22"/>
        <v>0.6</v>
      </c>
      <c r="G51" s="69">
        <f t="shared" si="22"/>
        <v>0</v>
      </c>
      <c r="H51" s="69">
        <f t="shared" si="22"/>
        <v>0</v>
      </c>
      <c r="I51" s="69">
        <f t="shared" si="22"/>
        <v>0</v>
      </c>
    </row>
    <row r="52" spans="1:9" s="172" customFormat="1" ht="20" customHeight="1" x14ac:dyDescent="0.35">
      <c r="A52" s="279">
        <v>23</v>
      </c>
      <c r="B52" s="137" t="s">
        <v>3565</v>
      </c>
      <c r="C52" s="135">
        <v>21666.400000000001</v>
      </c>
      <c r="D52" s="68"/>
      <c r="E52" s="68"/>
      <c r="F52" s="68"/>
      <c r="G52" s="68">
        <f>C52*1</f>
        <v>21666.400000000001</v>
      </c>
      <c r="H52" s="68"/>
      <c r="I52" s="68"/>
    </row>
    <row r="53" spans="1:9" s="172" customFormat="1" ht="20" customHeight="1" thickBot="1" x14ac:dyDescent="0.4">
      <c r="A53" s="279"/>
      <c r="B53" s="138"/>
      <c r="C53" s="134">
        <f>C52/$C$72</f>
        <v>2.2038044513932719E-2</v>
      </c>
      <c r="D53" s="69">
        <f t="shared" ref="D53:F53" si="23">D52/$C$52</f>
        <v>0</v>
      </c>
      <c r="E53" s="69">
        <f t="shared" si="23"/>
        <v>0</v>
      </c>
      <c r="F53" s="69">
        <f t="shared" si="23"/>
        <v>0</v>
      </c>
      <c r="G53" s="69">
        <f>G52/$C$52</f>
        <v>1</v>
      </c>
      <c r="H53" s="69">
        <f t="shared" ref="H53:I53" si="24">H52/$C$52</f>
        <v>0</v>
      </c>
      <c r="I53" s="69">
        <f t="shared" si="24"/>
        <v>0</v>
      </c>
    </row>
    <row r="54" spans="1:9" s="172" customFormat="1" ht="20" customHeight="1" x14ac:dyDescent="0.35">
      <c r="A54" s="279">
        <v>24</v>
      </c>
      <c r="B54" s="137" t="s">
        <v>3566</v>
      </c>
      <c r="C54" s="135">
        <v>56213.14</v>
      </c>
      <c r="D54" s="68"/>
      <c r="E54" s="68"/>
      <c r="F54" s="68"/>
      <c r="G54" s="68">
        <f>C54*1</f>
        <v>56213.14</v>
      </c>
      <c r="H54" s="68"/>
      <c r="I54" s="68"/>
    </row>
    <row r="55" spans="1:9" s="172" customFormat="1" ht="20" customHeight="1" thickBot="1" x14ac:dyDescent="0.4">
      <c r="A55" s="279"/>
      <c r="B55" s="138"/>
      <c r="C55" s="134">
        <f>C54/$C$72</f>
        <v>5.7177365948562375E-2</v>
      </c>
      <c r="D55" s="69">
        <f t="shared" ref="D55:I55" si="25">D54/$C$54</f>
        <v>0</v>
      </c>
      <c r="E55" s="69">
        <f t="shared" si="25"/>
        <v>0</v>
      </c>
      <c r="F55" s="69">
        <f t="shared" si="25"/>
        <v>0</v>
      </c>
      <c r="G55" s="69">
        <f t="shared" si="25"/>
        <v>1</v>
      </c>
      <c r="H55" s="69">
        <f t="shared" si="25"/>
        <v>0</v>
      </c>
      <c r="I55" s="69">
        <f t="shared" si="25"/>
        <v>0</v>
      </c>
    </row>
    <row r="56" spans="1:9" s="172" customFormat="1" ht="20" customHeight="1" x14ac:dyDescent="0.35">
      <c r="A56" s="279">
        <v>25</v>
      </c>
      <c r="B56" s="137" t="s">
        <v>3567</v>
      </c>
      <c r="C56" s="135">
        <v>35729.4</v>
      </c>
      <c r="D56" s="68"/>
      <c r="E56" s="68"/>
      <c r="F56" s="68"/>
      <c r="G56" s="68">
        <f>C56*1</f>
        <v>35729.4</v>
      </c>
      <c r="H56" s="68"/>
      <c r="I56" s="68"/>
    </row>
    <row r="57" spans="1:9" s="172" customFormat="1" ht="20" customHeight="1" thickBot="1" x14ac:dyDescent="0.4">
      <c r="A57" s="279"/>
      <c r="B57" s="138"/>
      <c r="C57" s="134">
        <f>C56/$C$72</f>
        <v>3.6342267642806729E-2</v>
      </c>
      <c r="D57" s="69">
        <f t="shared" ref="D57:I57" si="26">D56/$C$56</f>
        <v>0</v>
      </c>
      <c r="E57" s="69">
        <f t="shared" si="26"/>
        <v>0</v>
      </c>
      <c r="F57" s="69">
        <f t="shared" si="26"/>
        <v>0</v>
      </c>
      <c r="G57" s="69">
        <f t="shared" si="26"/>
        <v>1</v>
      </c>
      <c r="H57" s="69">
        <f t="shared" si="26"/>
        <v>0</v>
      </c>
      <c r="I57" s="69">
        <f t="shared" si="26"/>
        <v>0</v>
      </c>
    </row>
    <row r="58" spans="1:9" s="172" customFormat="1" ht="20" customHeight="1" x14ac:dyDescent="0.35">
      <c r="A58" s="279">
        <v>26</v>
      </c>
      <c r="B58" s="137" t="s">
        <v>3568</v>
      </c>
      <c r="C58" s="135">
        <v>61414.83</v>
      </c>
      <c r="D58" s="68"/>
      <c r="E58" s="68"/>
      <c r="F58" s="68"/>
      <c r="G58" s="68"/>
      <c r="H58" s="68">
        <f>C58*1</f>
        <v>61414.83</v>
      </c>
      <c r="I58" s="68"/>
    </row>
    <row r="59" spans="1:9" s="172" customFormat="1" ht="20" customHeight="1" thickBot="1" x14ac:dyDescent="0.4">
      <c r="A59" s="279"/>
      <c r="B59" s="138"/>
      <c r="C59" s="134">
        <f>C58/$C$72</f>
        <v>6.2468280718329328E-2</v>
      </c>
      <c r="D59" s="69">
        <f t="shared" ref="D59:I59" si="27">D58/$C$58</f>
        <v>0</v>
      </c>
      <c r="E59" s="69">
        <f t="shared" si="27"/>
        <v>0</v>
      </c>
      <c r="F59" s="69">
        <f t="shared" si="27"/>
        <v>0</v>
      </c>
      <c r="G59" s="69">
        <f t="shared" si="27"/>
        <v>0</v>
      </c>
      <c r="H59" s="69">
        <f t="shared" si="27"/>
        <v>1</v>
      </c>
      <c r="I59" s="69">
        <f t="shared" si="27"/>
        <v>0</v>
      </c>
    </row>
    <row r="60" spans="1:9" s="172" customFormat="1" ht="20" customHeight="1" x14ac:dyDescent="0.35">
      <c r="A60" s="279">
        <v>27</v>
      </c>
      <c r="B60" s="137" t="s">
        <v>3569</v>
      </c>
      <c r="C60" s="135">
        <v>11350.04</v>
      </c>
      <c r="D60" s="68"/>
      <c r="E60" s="68"/>
      <c r="F60" s="68"/>
      <c r="G60" s="68"/>
      <c r="H60" s="68"/>
      <c r="I60" s="68">
        <f>C60*1</f>
        <v>11350.04</v>
      </c>
    </row>
    <row r="61" spans="1:9" s="172" customFormat="1" ht="20" customHeight="1" thickBot="1" x14ac:dyDescent="0.4">
      <c r="A61" s="279"/>
      <c r="B61" s="138"/>
      <c r="C61" s="134">
        <f>C60/$C$72</f>
        <v>1.1544727631490092E-2</v>
      </c>
      <c r="D61" s="69">
        <f t="shared" ref="D61:I61" si="28">D60/$C$60</f>
        <v>0</v>
      </c>
      <c r="E61" s="69">
        <f t="shared" si="28"/>
        <v>0</v>
      </c>
      <c r="F61" s="69">
        <f t="shared" si="28"/>
        <v>0</v>
      </c>
      <c r="G61" s="69">
        <f t="shared" si="28"/>
        <v>0</v>
      </c>
      <c r="H61" s="69">
        <f t="shared" si="28"/>
        <v>0</v>
      </c>
      <c r="I61" s="69">
        <f t="shared" si="28"/>
        <v>1</v>
      </c>
    </row>
    <row r="62" spans="1:9" s="172" customFormat="1" ht="20" customHeight="1" x14ac:dyDescent="0.35">
      <c r="A62" s="279">
        <v>28</v>
      </c>
      <c r="B62" s="137" t="s">
        <v>3570</v>
      </c>
      <c r="C62" s="135">
        <v>30843.74</v>
      </c>
      <c r="D62" s="68"/>
      <c r="E62" s="68"/>
      <c r="F62" s="68"/>
      <c r="G62" s="68"/>
      <c r="H62" s="68">
        <f>C62*1</f>
        <v>30843.74</v>
      </c>
      <c r="I62" s="68"/>
    </row>
    <row r="63" spans="1:9" s="172" customFormat="1" ht="20" customHeight="1" thickBot="1" x14ac:dyDescent="0.4">
      <c r="A63" s="279"/>
      <c r="B63" s="138"/>
      <c r="C63" s="134">
        <f>C62/$C$72</f>
        <v>3.1372803746638443E-2</v>
      </c>
      <c r="D63" s="69">
        <f t="shared" ref="D63:I63" si="29">D62/$C$62</f>
        <v>0</v>
      </c>
      <c r="E63" s="69">
        <f t="shared" si="29"/>
        <v>0</v>
      </c>
      <c r="F63" s="69">
        <f t="shared" si="29"/>
        <v>0</v>
      </c>
      <c r="G63" s="69">
        <f t="shared" si="29"/>
        <v>0</v>
      </c>
      <c r="H63" s="69">
        <f t="shared" si="29"/>
        <v>1</v>
      </c>
      <c r="I63" s="69">
        <f t="shared" si="29"/>
        <v>0</v>
      </c>
    </row>
    <row r="64" spans="1:9" s="172" customFormat="1" ht="20" customHeight="1" x14ac:dyDescent="0.35">
      <c r="A64" s="279">
        <v>29</v>
      </c>
      <c r="B64" s="137" t="s">
        <v>3571</v>
      </c>
      <c r="C64" s="135">
        <v>3875.18</v>
      </c>
      <c r="D64" s="68"/>
      <c r="E64" s="68"/>
      <c r="F64" s="68"/>
      <c r="G64" s="68"/>
      <c r="H64" s="68"/>
      <c r="I64" s="68">
        <f>C64*1</f>
        <v>3875.18</v>
      </c>
    </row>
    <row r="65" spans="1:9" s="172" customFormat="1" ht="20" customHeight="1" thickBot="1" x14ac:dyDescent="0.4">
      <c r="A65" s="279"/>
      <c r="B65" s="138"/>
      <c r="C65" s="134">
        <f>C64/$C$72</f>
        <v>3.9416510975289754E-3</v>
      </c>
      <c r="D65" s="69">
        <f t="shared" ref="D65:I65" si="30">D64/$C$64</f>
        <v>0</v>
      </c>
      <c r="E65" s="69">
        <f t="shared" si="30"/>
        <v>0</v>
      </c>
      <c r="F65" s="69">
        <f t="shared" si="30"/>
        <v>0</v>
      </c>
      <c r="G65" s="69">
        <f t="shared" si="30"/>
        <v>0</v>
      </c>
      <c r="H65" s="69">
        <f t="shared" si="30"/>
        <v>0</v>
      </c>
      <c r="I65" s="69">
        <f t="shared" si="30"/>
        <v>1</v>
      </c>
    </row>
    <row r="66" spans="1:9" s="172" customFormat="1" ht="20" customHeight="1" x14ac:dyDescent="0.35">
      <c r="A66" s="279">
        <v>30</v>
      </c>
      <c r="B66" s="137" t="s">
        <v>42</v>
      </c>
      <c r="C66" s="135">
        <v>72190.69</v>
      </c>
      <c r="D66" s="68"/>
      <c r="E66" s="68"/>
      <c r="F66" s="68"/>
      <c r="G66" s="68">
        <f>C66*0.6</f>
        <v>43314.413999999997</v>
      </c>
      <c r="H66" s="68">
        <f>C66*0.4</f>
        <v>28876.276000000002</v>
      </c>
      <c r="I66" s="68"/>
    </row>
    <row r="67" spans="1:9" s="172" customFormat="1" ht="20" customHeight="1" thickBot="1" x14ac:dyDescent="0.4">
      <c r="A67" s="279"/>
      <c r="B67" s="138"/>
      <c r="C67" s="134">
        <f>C66/$C$72</f>
        <v>7.342897942027829E-2</v>
      </c>
      <c r="D67" s="69">
        <f t="shared" ref="D67:I67" si="31">D66/$C$66</f>
        <v>0</v>
      </c>
      <c r="E67" s="69">
        <f t="shared" si="31"/>
        <v>0</v>
      </c>
      <c r="F67" s="69">
        <f t="shared" si="31"/>
        <v>0</v>
      </c>
      <c r="G67" s="69">
        <f t="shared" si="31"/>
        <v>0.6</v>
      </c>
      <c r="H67" s="69">
        <f t="shared" si="31"/>
        <v>0.4</v>
      </c>
      <c r="I67" s="69">
        <f t="shared" si="31"/>
        <v>0</v>
      </c>
    </row>
    <row r="68" spans="1:9" s="172" customFormat="1" ht="20" customHeight="1" x14ac:dyDescent="0.35">
      <c r="A68" s="279">
        <v>31</v>
      </c>
      <c r="B68" s="137" t="s">
        <v>261</v>
      </c>
      <c r="C68" s="135">
        <v>3938.41</v>
      </c>
      <c r="D68" s="68"/>
      <c r="E68" s="68"/>
      <c r="F68" s="68"/>
      <c r="G68" s="68"/>
      <c r="H68" s="68"/>
      <c r="I68" s="68">
        <f>C68*1</f>
        <v>3938.41</v>
      </c>
    </row>
    <row r="69" spans="1:9" s="172" customFormat="1" ht="20" customHeight="1" thickBot="1" x14ac:dyDescent="0.4">
      <c r="A69" s="279"/>
      <c r="B69" s="138"/>
      <c r="C69" s="134">
        <f>C68/$C$72</f>
        <v>4.0059656839215446E-3</v>
      </c>
      <c r="D69" s="69">
        <f t="shared" ref="D69:I69" si="32">D68/$C$68</f>
        <v>0</v>
      </c>
      <c r="E69" s="69">
        <f t="shared" si="32"/>
        <v>0</v>
      </c>
      <c r="F69" s="69">
        <f t="shared" si="32"/>
        <v>0</v>
      </c>
      <c r="G69" s="69">
        <f t="shared" si="32"/>
        <v>0</v>
      </c>
      <c r="H69" s="69">
        <f t="shared" si="32"/>
        <v>0</v>
      </c>
      <c r="I69" s="69">
        <f t="shared" si="32"/>
        <v>1</v>
      </c>
    </row>
    <row r="70" spans="1:9" s="172" customFormat="1" ht="20" customHeight="1" x14ac:dyDescent="0.35">
      <c r="A70" s="279">
        <v>32</v>
      </c>
      <c r="B70" s="137" t="s">
        <v>167</v>
      </c>
      <c r="C70" s="135">
        <v>105999.85</v>
      </c>
      <c r="D70" s="68"/>
      <c r="E70" s="68"/>
      <c r="F70" s="68">
        <f>C70*0.3</f>
        <v>31799.955000000002</v>
      </c>
      <c r="G70" s="68">
        <f>C70*0.3</f>
        <v>31799.955000000002</v>
      </c>
      <c r="H70" s="68">
        <f>C70*0.2</f>
        <v>21199.97</v>
      </c>
      <c r="I70" s="68">
        <f>C70*0.2</f>
        <v>21199.97</v>
      </c>
    </row>
    <row r="71" spans="1:9" s="172" customFormat="1" ht="20" customHeight="1" thickBot="1" x14ac:dyDescent="0.4">
      <c r="A71" s="279"/>
      <c r="B71" s="138"/>
      <c r="C71" s="134">
        <f>C70/$C$72</f>
        <v>0.1078180691194749</v>
      </c>
      <c r="D71" s="69">
        <f t="shared" ref="D71:I71" si="33">D70/$C$70</f>
        <v>0</v>
      </c>
      <c r="E71" s="69">
        <f t="shared" si="33"/>
        <v>0</v>
      </c>
      <c r="F71" s="69">
        <f t="shared" si="33"/>
        <v>0.3</v>
      </c>
      <c r="G71" s="69">
        <f t="shared" si="33"/>
        <v>0.3</v>
      </c>
      <c r="H71" s="69">
        <f t="shared" si="33"/>
        <v>0.2</v>
      </c>
      <c r="I71" s="69">
        <f t="shared" si="33"/>
        <v>0.2</v>
      </c>
    </row>
    <row r="72" spans="1:9" ht="20" customHeight="1" x14ac:dyDescent="0.35">
      <c r="A72" s="287" t="s">
        <v>181</v>
      </c>
      <c r="B72" s="288"/>
      <c r="C72" s="120">
        <f t="shared" ref="C72:I72" si="34">C8+C10+C12+C14+C16+C18+C20+C22+C24+C26+C28+C30+C32+C34+C36+C38+C40+C42+C44+C46+C48+C50+C52+C54+C56+C58+C60+C62+C64+C66+C68+C70</f>
        <v>983136.23000000021</v>
      </c>
      <c r="D72" s="124">
        <f t="shared" si="34"/>
        <v>106614.946</v>
      </c>
      <c r="E72" s="124">
        <f t="shared" si="34"/>
        <v>115467.80600000001</v>
      </c>
      <c r="F72" s="124">
        <f t="shared" si="34"/>
        <v>186298.93300000002</v>
      </c>
      <c r="G72" s="124">
        <f t="shared" si="34"/>
        <v>304279.18900000001</v>
      </c>
      <c r="H72" s="124">
        <f t="shared" si="34"/>
        <v>227793.726</v>
      </c>
      <c r="I72" s="124">
        <f t="shared" si="34"/>
        <v>42681.630000000005</v>
      </c>
    </row>
    <row r="73" spans="1:9" ht="20" customHeight="1" thickBot="1" x14ac:dyDescent="0.4">
      <c r="A73" s="284" t="s">
        <v>182</v>
      </c>
      <c r="B73" s="286"/>
      <c r="C73" s="121">
        <f>C9+C11+C13+C15+C17+C19+C21+C23+C25+C27+C29+C31+C33+C35+C37+C39+C41+C43+C45+C47+C49+C51+C53+C55+C57+C59+C61+C63+C65+C67+C69+C71</f>
        <v>0.99999999999999967</v>
      </c>
      <c r="D73" s="69">
        <f>D72/$C$72</f>
        <v>0.1084437158825893</v>
      </c>
      <c r="E73" s="69">
        <f t="shared" ref="E73:I73" si="35">E72/$C$72</f>
        <v>0.11744842929855202</v>
      </c>
      <c r="F73" s="69">
        <f t="shared" si="35"/>
        <v>0.18949452508733197</v>
      </c>
      <c r="G73" s="69">
        <f t="shared" si="35"/>
        <v>0.30949850052825328</v>
      </c>
      <c r="H73" s="69">
        <f t="shared" si="35"/>
        <v>0.2317010797171008</v>
      </c>
      <c r="I73" s="69">
        <f t="shared" si="35"/>
        <v>4.3413749486172423E-2</v>
      </c>
    </row>
    <row r="74" spans="1:9" ht="20" customHeight="1" x14ac:dyDescent="0.35">
      <c r="A74" s="281" t="s">
        <v>183</v>
      </c>
      <c r="B74" s="282"/>
      <c r="C74" s="283"/>
      <c r="D74" s="123">
        <f>D72</f>
        <v>106614.946</v>
      </c>
      <c r="E74" s="123">
        <f>D74+E72</f>
        <v>222082.75200000001</v>
      </c>
      <c r="F74" s="123">
        <f t="shared" ref="F74:I74" si="36">E74+F72</f>
        <v>408381.68500000006</v>
      </c>
      <c r="G74" s="123">
        <f t="shared" si="36"/>
        <v>712660.87400000007</v>
      </c>
      <c r="H74" s="123">
        <f t="shared" si="36"/>
        <v>940454.60000000009</v>
      </c>
      <c r="I74" s="123">
        <f t="shared" si="36"/>
        <v>983136.2300000001</v>
      </c>
    </row>
    <row r="75" spans="1:9" ht="20" customHeight="1" thickBot="1" x14ac:dyDescent="0.4">
      <c r="A75" s="284" t="s">
        <v>184</v>
      </c>
      <c r="B75" s="285"/>
      <c r="C75" s="286"/>
      <c r="D75" s="122">
        <f>D73</f>
        <v>0.1084437158825893</v>
      </c>
      <c r="E75" s="122">
        <f>D75+E73</f>
        <v>0.22589214518114131</v>
      </c>
      <c r="F75" s="122">
        <f t="shared" ref="F75:I75" si="37">E75+F73</f>
        <v>0.41538667026847331</v>
      </c>
      <c r="G75" s="122">
        <f t="shared" si="37"/>
        <v>0.72488517079672654</v>
      </c>
      <c r="H75" s="122">
        <f t="shared" si="37"/>
        <v>0.9565862505138274</v>
      </c>
      <c r="I75" s="122">
        <f t="shared" si="37"/>
        <v>0.99999999999999978</v>
      </c>
    </row>
    <row r="81" spans="1:9" x14ac:dyDescent="0.35">
      <c r="A81" s="223" t="s">
        <v>294</v>
      </c>
      <c r="B81" s="223"/>
      <c r="C81" s="223"/>
      <c r="D81" s="223"/>
      <c r="E81" s="223"/>
      <c r="F81" s="223"/>
      <c r="G81" s="223"/>
      <c r="H81" s="223"/>
      <c r="I81" s="223"/>
    </row>
    <row r="82" spans="1:9" x14ac:dyDescent="0.35">
      <c r="A82" s="223"/>
      <c r="B82" s="223"/>
      <c r="C82" s="223"/>
      <c r="D82" s="223"/>
      <c r="E82" s="223"/>
      <c r="F82" s="223"/>
      <c r="G82" s="223"/>
      <c r="H82" s="223"/>
      <c r="I82" s="223"/>
    </row>
    <row r="83" spans="1:9" x14ac:dyDescent="0.35">
      <c r="A83" s="223"/>
      <c r="B83" s="223"/>
      <c r="C83" s="223"/>
      <c r="D83" s="223"/>
      <c r="E83" s="223"/>
      <c r="F83" s="223"/>
      <c r="G83" s="223"/>
      <c r="H83" s="223"/>
      <c r="I83" s="223"/>
    </row>
  </sheetData>
  <mergeCells count="44">
    <mergeCell ref="A66:A67"/>
    <mergeCell ref="A68:A69"/>
    <mergeCell ref="A70:A71"/>
    <mergeCell ref="A56:A57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36:A37"/>
    <mergeCell ref="A38:A39"/>
    <mergeCell ref="A40:A41"/>
    <mergeCell ref="A42:A43"/>
    <mergeCell ref="A44:A45"/>
    <mergeCell ref="A81:I83"/>
    <mergeCell ref="A8:A9"/>
    <mergeCell ref="A10:A11"/>
    <mergeCell ref="A12:A13"/>
    <mergeCell ref="A14:A15"/>
    <mergeCell ref="A16:A17"/>
    <mergeCell ref="A18:A19"/>
    <mergeCell ref="A20:A21"/>
    <mergeCell ref="A74:C74"/>
    <mergeCell ref="A75:C75"/>
    <mergeCell ref="A28:A29"/>
    <mergeCell ref="A30:A31"/>
    <mergeCell ref="A32:A33"/>
    <mergeCell ref="A34:A35"/>
    <mergeCell ref="A72:B72"/>
    <mergeCell ref="A73:B73"/>
    <mergeCell ref="A5:I5"/>
    <mergeCell ref="A22:A23"/>
    <mergeCell ref="A24:A25"/>
    <mergeCell ref="A26:A27"/>
    <mergeCell ref="A1:I1"/>
    <mergeCell ref="A2:I2"/>
    <mergeCell ref="A3:A4"/>
    <mergeCell ref="B3:D4"/>
    <mergeCell ref="E3:F3"/>
    <mergeCell ref="E4:F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F57"/>
  <sheetViews>
    <sheetView view="pageBreakPreview" topLeftCell="A6" zoomScale="60" zoomScaleNormal="100" workbookViewId="0">
      <selection activeCell="B5" sqref="B5:F5"/>
    </sheetView>
  </sheetViews>
  <sheetFormatPr defaultRowHeight="14.5" x14ac:dyDescent="0.35"/>
  <cols>
    <col min="2" max="2" width="8.81640625" customWidth="1"/>
    <col min="3" max="3" width="58.81640625" customWidth="1"/>
    <col min="4" max="4" width="30.1796875" customWidth="1"/>
    <col min="5" max="5" width="9.1796875" customWidth="1"/>
    <col min="6" max="6" width="18.7265625" customWidth="1"/>
  </cols>
  <sheetData>
    <row r="1" spans="2:6" ht="40.25" customHeight="1" thickBot="1" x14ac:dyDescent="0.4">
      <c r="B1" s="203" t="s">
        <v>32</v>
      </c>
      <c r="C1" s="204"/>
      <c r="D1" s="204"/>
      <c r="E1" s="204"/>
      <c r="F1" s="205"/>
    </row>
    <row r="2" spans="2:6" ht="19" thickBot="1" x14ac:dyDescent="0.4">
      <c r="B2" s="203" t="s">
        <v>266</v>
      </c>
      <c r="C2" s="204"/>
      <c r="D2" s="204"/>
      <c r="E2" s="204"/>
      <c r="F2" s="205"/>
    </row>
    <row r="3" spans="2:6" ht="14.5" customHeight="1" x14ac:dyDescent="0.35">
      <c r="B3" s="256" t="s">
        <v>267</v>
      </c>
      <c r="C3" s="289" t="str">
        <f>SINTÉTICO!B3</f>
        <v>CONTRATAÇÃO DE EMPRESA DE ENGENHARIA PARA REFORMA E AMPLIAÇÃO DA EMEF BOM JESUS - VILA PALMEIRAS VI - ITUPIRANGA-PA</v>
      </c>
      <c r="D3" s="109" t="s">
        <v>268</v>
      </c>
      <c r="E3" s="110" t="s">
        <v>269</v>
      </c>
      <c r="F3" s="112" t="s">
        <v>270</v>
      </c>
    </row>
    <row r="4" spans="2:6" ht="67.900000000000006" customHeight="1" thickBot="1" x14ac:dyDescent="0.4">
      <c r="B4" s="207"/>
      <c r="C4" s="213"/>
      <c r="D4" s="111" t="s">
        <v>1701</v>
      </c>
      <c r="E4" s="78">
        <v>0.28820000000000001</v>
      </c>
      <c r="F4" s="113" t="s">
        <v>271</v>
      </c>
    </row>
    <row r="5" spans="2:6" ht="15.5" customHeight="1" thickBot="1" x14ac:dyDescent="0.4">
      <c r="B5" s="262" t="s">
        <v>305</v>
      </c>
      <c r="C5" s="274"/>
      <c r="D5" s="274"/>
      <c r="E5" s="274"/>
      <c r="F5" s="275"/>
    </row>
    <row r="6" spans="2:6" s="67" customFormat="1" ht="15.5" customHeight="1" thickBot="1" x14ac:dyDescent="0.4">
      <c r="B6" s="114"/>
      <c r="C6" s="114"/>
      <c r="D6" s="114"/>
      <c r="E6" s="114"/>
      <c r="F6" s="114"/>
    </row>
    <row r="7" spans="2:6" ht="15" customHeight="1" thickBot="1" x14ac:dyDescent="0.4">
      <c r="B7" s="95" t="s">
        <v>306</v>
      </c>
      <c r="C7" s="291" t="s">
        <v>307</v>
      </c>
      <c r="D7" s="291"/>
      <c r="E7" s="96" t="s">
        <v>308</v>
      </c>
      <c r="F7" s="97" t="s">
        <v>309</v>
      </c>
    </row>
    <row r="8" spans="2:6" ht="15" customHeight="1" x14ac:dyDescent="0.35">
      <c r="B8" s="98"/>
      <c r="C8" s="99" t="s">
        <v>310</v>
      </c>
      <c r="D8" s="100"/>
      <c r="E8" s="101"/>
      <c r="F8" s="98"/>
    </row>
    <row r="9" spans="2:6" ht="15" customHeight="1" x14ac:dyDescent="0.35">
      <c r="B9" s="102" t="s">
        <v>311</v>
      </c>
      <c r="C9" s="290" t="s">
        <v>312</v>
      </c>
      <c r="D9" s="290"/>
      <c r="E9" s="98"/>
      <c r="F9" s="98"/>
    </row>
    <row r="10" spans="2:6" ht="15" customHeight="1" x14ac:dyDescent="0.35">
      <c r="B10" s="103" t="s">
        <v>313</v>
      </c>
      <c r="C10" s="290" t="s">
        <v>314</v>
      </c>
      <c r="D10" s="290"/>
      <c r="E10" s="104">
        <v>0</v>
      </c>
      <c r="F10" s="105">
        <v>0</v>
      </c>
    </row>
    <row r="11" spans="2:6" ht="15" customHeight="1" x14ac:dyDescent="0.35">
      <c r="B11" s="103" t="s">
        <v>315</v>
      </c>
      <c r="C11" s="290" t="s">
        <v>316</v>
      </c>
      <c r="D11" s="290"/>
      <c r="E11" s="104">
        <v>1.5</v>
      </c>
      <c r="F11" s="105">
        <v>1.5</v>
      </c>
    </row>
    <row r="12" spans="2:6" ht="15" customHeight="1" x14ac:dyDescent="0.35">
      <c r="B12" s="103" t="s">
        <v>317</v>
      </c>
      <c r="C12" s="290" t="s">
        <v>318</v>
      </c>
      <c r="D12" s="290"/>
      <c r="E12" s="104">
        <v>1</v>
      </c>
      <c r="F12" s="105">
        <v>1</v>
      </c>
    </row>
    <row r="13" spans="2:6" ht="15" customHeight="1" x14ac:dyDescent="0.35">
      <c r="B13" s="103" t="s">
        <v>319</v>
      </c>
      <c r="C13" s="290" t="s">
        <v>320</v>
      </c>
      <c r="D13" s="290"/>
      <c r="E13" s="104">
        <v>0.2</v>
      </c>
      <c r="F13" s="105">
        <v>0.2</v>
      </c>
    </row>
    <row r="14" spans="2:6" ht="15" customHeight="1" x14ac:dyDescent="0.35">
      <c r="B14" s="103" t="s">
        <v>321</v>
      </c>
      <c r="C14" s="290" t="s">
        <v>322</v>
      </c>
      <c r="D14" s="290"/>
      <c r="E14" s="104">
        <v>0.6</v>
      </c>
      <c r="F14" s="105">
        <v>0.6</v>
      </c>
    </row>
    <row r="15" spans="2:6" ht="15" customHeight="1" x14ac:dyDescent="0.35">
      <c r="B15" s="103" t="s">
        <v>323</v>
      </c>
      <c r="C15" s="290" t="s">
        <v>324</v>
      </c>
      <c r="D15" s="290"/>
      <c r="E15" s="104">
        <v>2.5</v>
      </c>
      <c r="F15" s="105">
        <v>2.5</v>
      </c>
    </row>
    <row r="16" spans="2:6" ht="15" customHeight="1" x14ac:dyDescent="0.35">
      <c r="B16" s="103" t="s">
        <v>325</v>
      </c>
      <c r="C16" s="290" t="s">
        <v>326</v>
      </c>
      <c r="D16" s="290"/>
      <c r="E16" s="104">
        <v>3</v>
      </c>
      <c r="F16" s="105">
        <v>3</v>
      </c>
    </row>
    <row r="17" spans="2:6" ht="15" customHeight="1" x14ac:dyDescent="0.35">
      <c r="B17" s="103" t="s">
        <v>327</v>
      </c>
      <c r="C17" s="290" t="s">
        <v>328</v>
      </c>
      <c r="D17" s="290"/>
      <c r="E17" s="104">
        <v>8</v>
      </c>
      <c r="F17" s="105">
        <v>8</v>
      </c>
    </row>
    <row r="18" spans="2:6" ht="15" customHeight="1" x14ac:dyDescent="0.35">
      <c r="B18" s="103" t="s">
        <v>329</v>
      </c>
      <c r="C18" s="290" t="s">
        <v>330</v>
      </c>
      <c r="D18" s="290"/>
      <c r="E18" s="104">
        <v>0</v>
      </c>
      <c r="F18" s="105">
        <v>0</v>
      </c>
    </row>
    <row r="19" spans="2:6" ht="15" customHeight="1" x14ac:dyDescent="0.35">
      <c r="B19" s="98"/>
      <c r="C19" s="295" t="s">
        <v>331</v>
      </c>
      <c r="D19" s="296"/>
      <c r="E19" s="106">
        <f>SUM(E10:E18)</f>
        <v>16.8</v>
      </c>
      <c r="F19" s="106">
        <f>SUM(F10:F18)</f>
        <v>16.8</v>
      </c>
    </row>
    <row r="20" spans="2:6" ht="15" customHeight="1" x14ac:dyDescent="0.35">
      <c r="B20" s="98"/>
      <c r="C20" s="99" t="s">
        <v>310</v>
      </c>
      <c r="D20" s="100"/>
      <c r="E20" s="101"/>
      <c r="F20" s="98"/>
    </row>
    <row r="21" spans="2:6" ht="15" customHeight="1" x14ac:dyDescent="0.35">
      <c r="B21" s="102" t="s">
        <v>332</v>
      </c>
      <c r="C21" s="290" t="s">
        <v>333</v>
      </c>
      <c r="D21" s="290"/>
      <c r="E21" s="98"/>
      <c r="F21" s="98"/>
    </row>
    <row r="22" spans="2:6" ht="15" customHeight="1" x14ac:dyDescent="0.35">
      <c r="B22" s="103" t="s">
        <v>334</v>
      </c>
      <c r="C22" s="290" t="s">
        <v>335</v>
      </c>
      <c r="D22" s="290"/>
      <c r="E22" s="104">
        <v>18.12</v>
      </c>
      <c r="F22" s="105">
        <v>0</v>
      </c>
    </row>
    <row r="23" spans="2:6" ht="15" customHeight="1" x14ac:dyDescent="0.35">
      <c r="B23" s="103" t="s">
        <v>336</v>
      </c>
      <c r="C23" s="290" t="s">
        <v>337</v>
      </c>
      <c r="D23" s="290"/>
      <c r="E23" s="104">
        <v>4.1500000000000004</v>
      </c>
      <c r="F23" s="105">
        <v>0</v>
      </c>
    </row>
    <row r="24" spans="2:6" ht="15" customHeight="1" x14ac:dyDescent="0.35">
      <c r="B24" s="103" t="s">
        <v>338</v>
      </c>
      <c r="C24" s="290" t="s">
        <v>339</v>
      </c>
      <c r="D24" s="290"/>
      <c r="E24" s="104">
        <v>0.87</v>
      </c>
      <c r="F24" s="105">
        <v>0.66</v>
      </c>
    </row>
    <row r="25" spans="2:6" ht="15" customHeight="1" x14ac:dyDescent="0.35">
      <c r="B25" s="103" t="s">
        <v>340</v>
      </c>
      <c r="C25" s="290" t="s">
        <v>341</v>
      </c>
      <c r="D25" s="290"/>
      <c r="E25" s="104">
        <v>11.11</v>
      </c>
      <c r="F25" s="105">
        <v>8.33</v>
      </c>
    </row>
    <row r="26" spans="2:6" ht="15" customHeight="1" x14ac:dyDescent="0.35">
      <c r="B26" s="103" t="s">
        <v>342</v>
      </c>
      <c r="C26" s="290" t="s">
        <v>343</v>
      </c>
      <c r="D26" s="290"/>
      <c r="E26" s="104">
        <v>7.0000000000000007E-2</v>
      </c>
      <c r="F26" s="105">
        <v>0.06</v>
      </c>
    </row>
    <row r="27" spans="2:6" ht="15" customHeight="1" x14ac:dyDescent="0.35">
      <c r="B27" s="103" t="s">
        <v>344</v>
      </c>
      <c r="C27" s="290" t="s">
        <v>345</v>
      </c>
      <c r="D27" s="290"/>
      <c r="E27" s="104">
        <v>0.74</v>
      </c>
      <c r="F27" s="105">
        <v>0.56000000000000005</v>
      </c>
    </row>
    <row r="28" spans="2:6" ht="15" customHeight="1" x14ac:dyDescent="0.35">
      <c r="B28" s="103" t="s">
        <v>346</v>
      </c>
      <c r="C28" s="290" t="s">
        <v>347</v>
      </c>
      <c r="D28" s="290"/>
      <c r="E28" s="104">
        <v>2.72</v>
      </c>
      <c r="F28" s="105">
        <v>0</v>
      </c>
    </row>
    <row r="29" spans="2:6" ht="15" customHeight="1" x14ac:dyDescent="0.35">
      <c r="B29" s="103" t="s">
        <v>348</v>
      </c>
      <c r="C29" s="290" t="s">
        <v>349</v>
      </c>
      <c r="D29" s="290"/>
      <c r="E29" s="104">
        <v>0.11</v>
      </c>
      <c r="F29" s="105">
        <v>0.08</v>
      </c>
    </row>
    <row r="30" spans="2:6" ht="15" customHeight="1" x14ac:dyDescent="0.35">
      <c r="B30" s="103" t="s">
        <v>350</v>
      </c>
      <c r="C30" s="290" t="s">
        <v>351</v>
      </c>
      <c r="D30" s="290"/>
      <c r="E30" s="104">
        <v>11.24</v>
      </c>
      <c r="F30" s="105">
        <v>8.43</v>
      </c>
    </row>
    <row r="31" spans="2:6" ht="15" customHeight="1" x14ac:dyDescent="0.35">
      <c r="B31" s="103" t="s">
        <v>352</v>
      </c>
      <c r="C31" s="290" t="s">
        <v>353</v>
      </c>
      <c r="D31" s="290"/>
      <c r="E31" s="104">
        <v>0.03</v>
      </c>
      <c r="F31" s="105">
        <v>0.02</v>
      </c>
    </row>
    <row r="32" spans="2:6" ht="15" customHeight="1" x14ac:dyDescent="0.35">
      <c r="B32" s="98"/>
      <c r="C32" s="295" t="s">
        <v>331</v>
      </c>
      <c r="D32" s="296"/>
      <c r="E32" s="106">
        <f>SUM(E22:E31)</f>
        <v>49.160000000000004</v>
      </c>
      <c r="F32" s="106">
        <f>SUM(F22:F31)</f>
        <v>18.14</v>
      </c>
    </row>
    <row r="33" spans="2:6" ht="15" customHeight="1" x14ac:dyDescent="0.35">
      <c r="B33" s="98"/>
      <c r="C33" s="99" t="s">
        <v>310</v>
      </c>
      <c r="D33" s="100"/>
      <c r="E33" s="101"/>
      <c r="F33" s="98"/>
    </row>
    <row r="34" spans="2:6" ht="15" customHeight="1" x14ac:dyDescent="0.35">
      <c r="B34" s="102" t="s">
        <v>354</v>
      </c>
      <c r="C34" s="297" t="s">
        <v>355</v>
      </c>
      <c r="D34" s="297"/>
      <c r="E34" s="98"/>
      <c r="F34" s="98"/>
    </row>
    <row r="35" spans="2:6" ht="15" customHeight="1" x14ac:dyDescent="0.35">
      <c r="B35" s="103" t="s">
        <v>356</v>
      </c>
      <c r="C35" s="297" t="s">
        <v>357</v>
      </c>
      <c r="D35" s="297"/>
      <c r="E35" s="104">
        <v>5.75</v>
      </c>
      <c r="F35" s="105">
        <v>4.32</v>
      </c>
    </row>
    <row r="36" spans="2:6" ht="15" customHeight="1" x14ac:dyDescent="0.35">
      <c r="B36" s="103" t="s">
        <v>358</v>
      </c>
      <c r="C36" s="297" t="s">
        <v>359</v>
      </c>
      <c r="D36" s="297"/>
      <c r="E36" s="104">
        <v>0.14000000000000001</v>
      </c>
      <c r="F36" s="105">
        <v>0.1</v>
      </c>
    </row>
    <row r="37" spans="2:6" ht="15" customHeight="1" x14ac:dyDescent="0.35">
      <c r="B37" s="103" t="s">
        <v>360</v>
      </c>
      <c r="C37" s="297" t="s">
        <v>361</v>
      </c>
      <c r="D37" s="297"/>
      <c r="E37" s="104">
        <v>3.1</v>
      </c>
      <c r="F37" s="105">
        <v>2.3199999999999998</v>
      </c>
    </row>
    <row r="38" spans="2:6" ht="15" customHeight="1" x14ac:dyDescent="0.35">
      <c r="B38" s="103" t="s">
        <v>362</v>
      </c>
      <c r="C38" s="297" t="s">
        <v>363</v>
      </c>
      <c r="D38" s="297"/>
      <c r="E38" s="104">
        <v>3.31</v>
      </c>
      <c r="F38" s="105">
        <v>2.4900000000000002</v>
      </c>
    </row>
    <row r="39" spans="2:6" ht="15" customHeight="1" x14ac:dyDescent="0.35">
      <c r="B39" s="103" t="s">
        <v>364</v>
      </c>
      <c r="C39" s="297" t="s">
        <v>365</v>
      </c>
      <c r="D39" s="297"/>
      <c r="E39" s="104">
        <v>0.48</v>
      </c>
      <c r="F39" s="105">
        <v>0.36</v>
      </c>
    </row>
    <row r="40" spans="2:6" ht="15" customHeight="1" x14ac:dyDescent="0.35">
      <c r="B40" s="98"/>
      <c r="C40" s="299" t="s">
        <v>331</v>
      </c>
      <c r="D40" s="299"/>
      <c r="E40" s="107">
        <f>SUM(E35:E39)</f>
        <v>12.780000000000001</v>
      </c>
      <c r="F40" s="106">
        <f>SUM(F35:F39)</f>
        <v>9.59</v>
      </c>
    </row>
    <row r="41" spans="2:6" ht="15" customHeight="1" x14ac:dyDescent="0.35">
      <c r="B41" s="98"/>
      <c r="C41" s="99" t="s">
        <v>310</v>
      </c>
      <c r="D41" s="100"/>
      <c r="E41" s="101"/>
      <c r="F41" s="98"/>
    </row>
    <row r="42" spans="2:6" ht="15" customHeight="1" x14ac:dyDescent="0.35">
      <c r="B42" s="102" t="s">
        <v>366</v>
      </c>
      <c r="C42" s="298" t="s">
        <v>367</v>
      </c>
      <c r="D42" s="298"/>
      <c r="E42" s="98"/>
      <c r="F42" s="98"/>
    </row>
    <row r="43" spans="2:6" ht="15" customHeight="1" x14ac:dyDescent="0.35">
      <c r="B43" s="103" t="s">
        <v>368</v>
      </c>
      <c r="C43" s="298" t="s">
        <v>369</v>
      </c>
      <c r="D43" s="298"/>
      <c r="E43" s="104">
        <v>8.26</v>
      </c>
      <c r="F43" s="105">
        <v>3.05</v>
      </c>
    </row>
    <row r="44" spans="2:6" ht="15" customHeight="1" x14ac:dyDescent="0.35">
      <c r="B44" s="103" t="s">
        <v>370</v>
      </c>
      <c r="C44" s="298" t="s">
        <v>371</v>
      </c>
      <c r="D44" s="298"/>
      <c r="E44" s="104">
        <v>0.48</v>
      </c>
      <c r="F44" s="105">
        <v>0.36</v>
      </c>
    </row>
    <row r="45" spans="2:6" ht="15" customHeight="1" x14ac:dyDescent="0.35">
      <c r="B45" s="98"/>
      <c r="C45" s="299" t="s">
        <v>331</v>
      </c>
      <c r="D45" s="299"/>
      <c r="E45" s="107">
        <f>SUM(E43:E44)</f>
        <v>8.74</v>
      </c>
      <c r="F45" s="106">
        <f>SUM(F43:F44)</f>
        <v>3.4099999999999997</v>
      </c>
    </row>
    <row r="46" spans="2:6" ht="15" customHeight="1" x14ac:dyDescent="0.35">
      <c r="B46" s="98"/>
      <c r="C46" s="99" t="s">
        <v>310</v>
      </c>
      <c r="D46" s="101"/>
      <c r="E46" s="108"/>
      <c r="F46" s="108"/>
    </row>
    <row r="47" spans="2:6" ht="30" customHeight="1" x14ac:dyDescent="0.35">
      <c r="B47" s="98"/>
      <c r="C47" s="292" t="s">
        <v>372</v>
      </c>
      <c r="D47" s="293"/>
      <c r="E47" s="293"/>
      <c r="F47" s="98"/>
    </row>
    <row r="48" spans="2:6" ht="15" customHeight="1" x14ac:dyDescent="0.35">
      <c r="B48" s="98"/>
      <c r="C48" s="294" t="s">
        <v>373</v>
      </c>
      <c r="D48" s="293"/>
      <c r="E48" s="293"/>
      <c r="F48" s="293"/>
    </row>
    <row r="49" spans="2:6" ht="15" customHeight="1" x14ac:dyDescent="0.35">
      <c r="B49" s="81"/>
      <c r="C49" s="88"/>
      <c r="D49" s="268"/>
      <c r="E49" s="268"/>
      <c r="F49" s="93"/>
    </row>
    <row r="50" spans="2:6" x14ac:dyDescent="0.35">
      <c r="B50" s="81"/>
      <c r="C50" s="88"/>
      <c r="D50" s="268"/>
      <c r="E50" s="268"/>
      <c r="F50" s="94"/>
    </row>
    <row r="51" spans="2:6" x14ac:dyDescent="0.35">
      <c r="B51" s="81"/>
      <c r="C51" s="88"/>
      <c r="D51" s="268"/>
      <c r="E51" s="268"/>
      <c r="F51" s="92"/>
    </row>
    <row r="52" spans="2:6" x14ac:dyDescent="0.35">
      <c r="B52" s="91"/>
      <c r="C52" s="91"/>
      <c r="D52" s="91"/>
      <c r="E52" s="91"/>
      <c r="F52" s="91"/>
    </row>
    <row r="54" spans="2:6" x14ac:dyDescent="0.35">
      <c r="B54" s="223" t="s">
        <v>294</v>
      </c>
      <c r="C54" s="223"/>
      <c r="D54" s="223"/>
      <c r="E54" s="223"/>
      <c r="F54" s="223"/>
    </row>
    <row r="55" spans="2:6" ht="14.5" customHeight="1" x14ac:dyDescent="0.35">
      <c r="B55" s="223"/>
      <c r="C55" s="223"/>
      <c r="D55" s="223"/>
      <c r="E55" s="223"/>
      <c r="F55" s="223"/>
    </row>
    <row r="56" spans="2:6" x14ac:dyDescent="0.35">
      <c r="B56" s="223"/>
      <c r="C56" s="223"/>
      <c r="D56" s="223"/>
      <c r="E56" s="223"/>
      <c r="F56" s="223"/>
    </row>
    <row r="57" spans="2:6" ht="14.5" customHeight="1" x14ac:dyDescent="0.35">
      <c r="B57" s="223"/>
      <c r="C57" s="223"/>
      <c r="D57" s="223"/>
      <c r="E57" s="223"/>
      <c r="F57" s="223"/>
    </row>
  </sheetData>
  <mergeCells count="46">
    <mergeCell ref="C21:D21"/>
    <mergeCell ref="C34:D34"/>
    <mergeCell ref="C42:D42"/>
    <mergeCell ref="C44:D44"/>
    <mergeCell ref="C45:D45"/>
    <mergeCell ref="C40:D40"/>
    <mergeCell ref="C43:D43"/>
    <mergeCell ref="C37:D37"/>
    <mergeCell ref="C38:D38"/>
    <mergeCell ref="C39:D39"/>
    <mergeCell ref="C35:D35"/>
    <mergeCell ref="C36:D36"/>
    <mergeCell ref="C32:D32"/>
    <mergeCell ref="C27:D27"/>
    <mergeCell ref="C28:D28"/>
    <mergeCell ref="C29:D29"/>
    <mergeCell ref="B54:F57"/>
    <mergeCell ref="C26:D26"/>
    <mergeCell ref="C22:D22"/>
    <mergeCell ref="C23:D23"/>
    <mergeCell ref="C30:D30"/>
    <mergeCell ref="C31:D31"/>
    <mergeCell ref="C12:D12"/>
    <mergeCell ref="C13:D13"/>
    <mergeCell ref="D51:E51"/>
    <mergeCell ref="B5:F5"/>
    <mergeCell ref="D49:E49"/>
    <mergeCell ref="D50:E50"/>
    <mergeCell ref="C47:E47"/>
    <mergeCell ref="C48:F48"/>
    <mergeCell ref="C17:D17"/>
    <mergeCell ref="C18:D18"/>
    <mergeCell ref="C19:D19"/>
    <mergeCell ref="C14:D14"/>
    <mergeCell ref="C15:D15"/>
    <mergeCell ref="C16:D16"/>
    <mergeCell ref="C24:D24"/>
    <mergeCell ref="C25:D25"/>
    <mergeCell ref="B1:F1"/>
    <mergeCell ref="B2:F2"/>
    <mergeCell ref="B3:B4"/>
    <mergeCell ref="C3:C4"/>
    <mergeCell ref="C11:D11"/>
    <mergeCell ref="C7:D7"/>
    <mergeCell ref="C9:D9"/>
    <mergeCell ref="C10:D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workbookViewId="0"/>
  </sheetViews>
  <sheetFormatPr defaultColWidth="9.1796875" defaultRowHeight="15.5" zeroHeight="1" x14ac:dyDescent="0.35"/>
  <cols>
    <col min="1" max="1" width="9.1796875" style="46"/>
    <col min="2" max="2" width="39.26953125" style="14" customWidth="1"/>
    <col min="3" max="3" width="21.26953125" style="14" customWidth="1"/>
    <col min="4" max="4" width="9.26953125" style="46" customWidth="1"/>
    <col min="5" max="5" width="7.1796875" style="14" customWidth="1"/>
    <col min="6" max="6" width="12.7265625" style="14" customWidth="1"/>
    <col min="7" max="7" width="13.81640625" style="14" customWidth="1"/>
    <col min="8" max="8" width="13.26953125" style="14" customWidth="1"/>
    <col min="9" max="9" width="14.1796875" style="14" bestFit="1" customWidth="1"/>
    <col min="10" max="10" width="14.26953125" style="14" customWidth="1"/>
    <col min="11" max="11" width="14.1796875" style="14" bestFit="1" customWidth="1"/>
    <col min="12" max="12" width="14.7265625" style="14" customWidth="1"/>
    <col min="13" max="13" width="15.54296875" style="14" customWidth="1"/>
    <col min="14" max="14" width="16.453125" style="14" customWidth="1"/>
    <col min="15" max="16384" width="9.1796875" style="14"/>
  </cols>
  <sheetData>
    <row r="1" spans="1:16" s="1" customFormat="1" ht="29.5" customHeight="1" x14ac:dyDescent="0.4">
      <c r="A1" s="51"/>
      <c r="B1" s="52"/>
      <c r="C1" s="53"/>
      <c r="D1" s="52"/>
      <c r="E1" s="54" t="e">
        <f>#REF!</f>
        <v>#REF!</v>
      </c>
      <c r="F1" s="55"/>
      <c r="G1" s="55"/>
      <c r="H1" s="55"/>
      <c r="I1" s="55"/>
      <c r="J1" s="55"/>
      <c r="K1" s="55"/>
      <c r="L1" s="55"/>
      <c r="M1" s="55"/>
      <c r="N1" s="56"/>
    </row>
    <row r="2" spans="1:16" s="1" customFormat="1" ht="21" customHeight="1" x14ac:dyDescent="0.35">
      <c r="A2" s="7" t="s">
        <v>10</v>
      </c>
      <c r="B2" s="48"/>
      <c r="C2" s="57"/>
      <c r="D2" s="48"/>
      <c r="E2" s="58"/>
      <c r="F2" s="59"/>
      <c r="G2" s="60"/>
      <c r="H2" s="60"/>
      <c r="I2" s="60"/>
      <c r="J2" s="60"/>
      <c r="K2" s="60"/>
      <c r="L2" s="59"/>
      <c r="M2" s="59"/>
      <c r="N2" s="6"/>
    </row>
    <row r="3" spans="1:16" s="1" customFormat="1" x14ac:dyDescent="0.35">
      <c r="A3" s="7" t="s">
        <v>11</v>
      </c>
      <c r="B3" s="48"/>
      <c r="C3" s="57"/>
      <c r="D3" s="48"/>
      <c r="E3" s="58"/>
      <c r="F3" s="59"/>
      <c r="G3" s="60"/>
      <c r="H3" s="60"/>
      <c r="I3" s="60"/>
      <c r="J3" s="60"/>
      <c r="K3" s="60"/>
      <c r="L3" s="59"/>
      <c r="M3" s="59"/>
      <c r="N3" s="6"/>
    </row>
    <row r="4" spans="1:16" s="1" customFormat="1" x14ac:dyDescent="0.35">
      <c r="A4" s="61"/>
      <c r="B4" s="62"/>
      <c r="C4" s="63"/>
      <c r="D4" s="62"/>
      <c r="E4" s="64"/>
      <c r="F4" s="64"/>
      <c r="G4" s="65"/>
      <c r="H4" s="65"/>
      <c r="I4" s="65"/>
      <c r="J4" s="65"/>
      <c r="K4" s="65"/>
      <c r="L4" s="64"/>
      <c r="M4" s="64"/>
      <c r="N4" s="66"/>
    </row>
    <row r="5" spans="1:16" ht="18" x14ac:dyDescent="0.4">
      <c r="A5" s="10"/>
      <c r="B5" s="11"/>
      <c r="C5" s="12" t="s">
        <v>21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</row>
    <row r="6" spans="1:16" x14ac:dyDescent="0.35">
      <c r="A6" s="308" t="s">
        <v>22</v>
      </c>
      <c r="B6" s="308" t="s">
        <v>19</v>
      </c>
      <c r="C6" s="308" t="s">
        <v>20</v>
      </c>
      <c r="D6" s="308" t="s">
        <v>23</v>
      </c>
      <c r="E6" s="313"/>
      <c r="F6" s="315" t="s">
        <v>24</v>
      </c>
      <c r="G6" s="316"/>
      <c r="H6" s="316"/>
      <c r="I6" s="316"/>
      <c r="J6" s="316"/>
      <c r="K6" s="316"/>
      <c r="L6" s="316"/>
      <c r="M6" s="317"/>
      <c r="N6" s="308" t="s">
        <v>18</v>
      </c>
    </row>
    <row r="7" spans="1:16" s="16" customFormat="1" x14ac:dyDescent="0.35">
      <c r="A7" s="309"/>
      <c r="B7" s="309"/>
      <c r="C7" s="309"/>
      <c r="D7" s="309"/>
      <c r="E7" s="314"/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309"/>
    </row>
    <row r="8" spans="1:16" ht="15" customHeight="1" x14ac:dyDescent="0.35">
      <c r="A8" s="300">
        <v>1</v>
      </c>
      <c r="B8" s="301" t="e">
        <f>VLOOKUP(A8,#REF!,4,FALSE)</f>
        <v>#REF!</v>
      </c>
      <c r="C8" s="304" t="e">
        <f>VLOOKUP(A8,#REF!,9,FALSE)</f>
        <v>#REF!</v>
      </c>
      <c r="D8" s="310">
        <f>IFERROR(C8/$C$50,0)</f>
        <v>0</v>
      </c>
      <c r="E8" s="17" t="s">
        <v>23</v>
      </c>
      <c r="F8" s="18">
        <v>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>SUM(F8:M8)</f>
        <v>1</v>
      </c>
    </row>
    <row r="9" spans="1:16" ht="15" customHeight="1" x14ac:dyDescent="0.35">
      <c r="A9" s="300"/>
      <c r="B9" s="302"/>
      <c r="C9" s="305"/>
      <c r="D9" s="311"/>
      <c r="E9" s="21"/>
      <c r="F9" s="22"/>
      <c r="G9" s="23"/>
      <c r="H9" s="23"/>
      <c r="I9" s="23"/>
      <c r="J9" s="23"/>
      <c r="K9" s="23"/>
      <c r="L9" s="23"/>
      <c r="M9" s="23"/>
      <c r="N9" s="24"/>
      <c r="P9" s="25"/>
    </row>
    <row r="10" spans="1:16" ht="15" customHeight="1" x14ac:dyDescent="0.35">
      <c r="A10" s="300"/>
      <c r="B10" s="303"/>
      <c r="C10" s="306"/>
      <c r="D10" s="312"/>
      <c r="E10" s="26" t="s">
        <v>25</v>
      </c>
      <c r="F10" s="27">
        <f t="shared" ref="F10:M10" si="0">IFERROR($C8*F8,0)</f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8">
        <f>SUM(F10:M10)</f>
        <v>0</v>
      </c>
    </row>
    <row r="11" spans="1:16" ht="15" customHeight="1" x14ac:dyDescent="0.35">
      <c r="A11" s="300">
        <v>2</v>
      </c>
      <c r="B11" s="301" t="e">
        <f>VLOOKUP(A11,#REF!,4,FALSE)</f>
        <v>#REF!</v>
      </c>
      <c r="C11" s="304" t="e">
        <f>VLOOKUP(A11,#REF!,9,FALSE)</f>
        <v>#REF!</v>
      </c>
      <c r="D11" s="307">
        <f>IFERROR(C11/$C$50,0)</f>
        <v>0</v>
      </c>
      <c r="E11" s="17" t="s">
        <v>23</v>
      </c>
      <c r="F11" s="49">
        <v>0.125</v>
      </c>
      <c r="G11" s="49">
        <v>0.125</v>
      </c>
      <c r="H11" s="49">
        <v>0.125</v>
      </c>
      <c r="I11" s="49">
        <v>0.125</v>
      </c>
      <c r="J11" s="49">
        <v>0.125</v>
      </c>
      <c r="K11" s="49">
        <v>0.125</v>
      </c>
      <c r="L11" s="49">
        <v>0.125</v>
      </c>
      <c r="M11" s="49">
        <v>0.125</v>
      </c>
      <c r="N11" s="20">
        <f>SUM(F11:M11)</f>
        <v>1</v>
      </c>
    </row>
    <row r="12" spans="1:16" ht="15" customHeight="1" x14ac:dyDescent="0.35">
      <c r="A12" s="300"/>
      <c r="B12" s="302"/>
      <c r="C12" s="305"/>
      <c r="D12" s="307"/>
      <c r="E12" s="21"/>
      <c r="F12" s="22"/>
      <c r="G12" s="23"/>
      <c r="H12" s="23"/>
      <c r="I12" s="23"/>
      <c r="J12" s="23"/>
      <c r="K12" s="23"/>
      <c r="L12" s="23"/>
      <c r="M12" s="23"/>
      <c r="N12" s="24"/>
    </row>
    <row r="13" spans="1:16" ht="15" customHeight="1" x14ac:dyDescent="0.35">
      <c r="A13" s="300"/>
      <c r="B13" s="303"/>
      <c r="C13" s="306"/>
      <c r="D13" s="307"/>
      <c r="E13" s="26" t="s">
        <v>25</v>
      </c>
      <c r="F13" s="27">
        <f t="shared" ref="F13:M13" si="1">IFERROR($C11*F11,0)</f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8">
        <f>SUM(F13:M13)</f>
        <v>0</v>
      </c>
    </row>
    <row r="14" spans="1:16" ht="15" customHeight="1" x14ac:dyDescent="0.35">
      <c r="A14" s="300">
        <v>3</v>
      </c>
      <c r="B14" s="301" t="e">
        <f>VLOOKUP(A14,#REF!,4,FALSE)</f>
        <v>#REF!</v>
      </c>
      <c r="C14" s="304" t="e">
        <f>VLOOKUP(A14,#REF!,9,FALSE)</f>
        <v>#REF!</v>
      </c>
      <c r="D14" s="307">
        <f>IFERROR(C14/$C$50,0)</f>
        <v>0</v>
      </c>
      <c r="E14" s="17" t="s">
        <v>23</v>
      </c>
      <c r="F14" s="18">
        <v>0</v>
      </c>
      <c r="G14" s="19">
        <v>0.5</v>
      </c>
      <c r="H14" s="19">
        <v>0.5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f>SUM(F14:M14)</f>
        <v>1</v>
      </c>
      <c r="P14" s="29"/>
    </row>
    <row r="15" spans="1:16" ht="15" customHeight="1" x14ac:dyDescent="0.35">
      <c r="A15" s="300"/>
      <c r="B15" s="302"/>
      <c r="C15" s="305"/>
      <c r="D15" s="307"/>
      <c r="E15" s="21"/>
      <c r="F15" s="22"/>
      <c r="G15" s="23"/>
      <c r="H15" s="23"/>
      <c r="I15" s="23"/>
      <c r="J15" s="23"/>
      <c r="K15" s="23"/>
      <c r="L15" s="23"/>
      <c r="M15" s="23"/>
      <c r="N15" s="24"/>
    </row>
    <row r="16" spans="1:16" ht="15" customHeight="1" x14ac:dyDescent="0.35">
      <c r="A16" s="300"/>
      <c r="B16" s="303"/>
      <c r="C16" s="306"/>
      <c r="D16" s="307"/>
      <c r="E16" s="26" t="s">
        <v>25</v>
      </c>
      <c r="F16" s="27">
        <f t="shared" ref="F16:M16" si="2">IFERROR($C14*F14,0)</f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8">
        <f>SUM(F16:M16)</f>
        <v>0</v>
      </c>
    </row>
    <row r="17" spans="1:14" ht="15" customHeight="1" x14ac:dyDescent="0.35">
      <c r="A17" s="300">
        <v>4</v>
      </c>
      <c r="B17" s="301" t="e">
        <f>VLOOKUP(A17,#REF!,4,FALSE)</f>
        <v>#REF!</v>
      </c>
      <c r="C17" s="304" t="e">
        <f>VLOOKUP(A17,#REF!,9,FALSE)</f>
        <v>#REF!</v>
      </c>
      <c r="D17" s="307">
        <f>IFERROR(C17/$C$50,0)</f>
        <v>0</v>
      </c>
      <c r="E17" s="17" t="s">
        <v>23</v>
      </c>
      <c r="F17" s="18">
        <v>1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f>SUM(F17:M17)</f>
        <v>1</v>
      </c>
    </row>
    <row r="18" spans="1:14" ht="15" customHeight="1" x14ac:dyDescent="0.35">
      <c r="A18" s="300"/>
      <c r="B18" s="302"/>
      <c r="C18" s="305"/>
      <c r="D18" s="307"/>
      <c r="E18" s="21"/>
      <c r="F18" s="22"/>
      <c r="G18" s="23"/>
      <c r="H18" s="23"/>
      <c r="I18" s="23"/>
      <c r="J18" s="23"/>
      <c r="K18" s="23"/>
      <c r="L18" s="23"/>
      <c r="M18" s="23"/>
      <c r="N18" s="24"/>
    </row>
    <row r="19" spans="1:14" ht="15" customHeight="1" x14ac:dyDescent="0.35">
      <c r="A19" s="300"/>
      <c r="B19" s="303"/>
      <c r="C19" s="306"/>
      <c r="D19" s="307"/>
      <c r="E19" s="26" t="s">
        <v>25</v>
      </c>
      <c r="F19" s="27">
        <f t="shared" ref="F19:M19" si="3">IFERROR($C17*F17,0)</f>
        <v>0</v>
      </c>
      <c r="G19" s="27">
        <f t="shared" si="3"/>
        <v>0</v>
      </c>
      <c r="H19" s="27">
        <f t="shared" si="3"/>
        <v>0</v>
      </c>
      <c r="I19" s="27">
        <f t="shared" si="3"/>
        <v>0</v>
      </c>
      <c r="J19" s="27">
        <f t="shared" si="3"/>
        <v>0</v>
      </c>
      <c r="K19" s="27">
        <f t="shared" si="3"/>
        <v>0</v>
      </c>
      <c r="L19" s="27">
        <f t="shared" si="3"/>
        <v>0</v>
      </c>
      <c r="M19" s="27">
        <f t="shared" si="3"/>
        <v>0</v>
      </c>
      <c r="N19" s="28">
        <f>SUM(F19:M19)</f>
        <v>0</v>
      </c>
    </row>
    <row r="20" spans="1:14" ht="15" customHeight="1" x14ac:dyDescent="0.35">
      <c r="A20" s="300">
        <v>5</v>
      </c>
      <c r="B20" s="301" t="e">
        <f>VLOOKUP(A20,#REF!,4,FALSE)</f>
        <v>#REF!</v>
      </c>
      <c r="C20" s="304" t="e">
        <f>VLOOKUP(A20,#REF!,9,FALSE)</f>
        <v>#REF!</v>
      </c>
      <c r="D20" s="307">
        <f>IFERROR(C20/$C$50,0)</f>
        <v>0</v>
      </c>
      <c r="E20" s="17" t="s">
        <v>23</v>
      </c>
      <c r="F20" s="18">
        <v>0</v>
      </c>
      <c r="G20" s="19">
        <v>0</v>
      </c>
      <c r="H20" s="19">
        <v>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0">
        <f>SUM(F20:M20)</f>
        <v>1</v>
      </c>
    </row>
    <row r="21" spans="1:14" ht="15" customHeight="1" x14ac:dyDescent="0.35">
      <c r="A21" s="300"/>
      <c r="B21" s="302"/>
      <c r="C21" s="305"/>
      <c r="D21" s="307"/>
      <c r="E21" s="21"/>
      <c r="F21" s="22"/>
      <c r="G21" s="23"/>
      <c r="H21" s="23"/>
      <c r="I21" s="23"/>
      <c r="J21" s="23"/>
      <c r="K21" s="23"/>
      <c r="L21" s="23"/>
      <c r="M21" s="23"/>
      <c r="N21" s="24"/>
    </row>
    <row r="22" spans="1:14" ht="15" customHeight="1" x14ac:dyDescent="0.35">
      <c r="A22" s="300"/>
      <c r="B22" s="303"/>
      <c r="C22" s="306"/>
      <c r="D22" s="307"/>
      <c r="E22" s="26" t="s">
        <v>25</v>
      </c>
      <c r="F22" s="27">
        <f t="shared" ref="F22:M22" si="4">IFERROR($C20*F20,0)</f>
        <v>0</v>
      </c>
      <c r="G22" s="27">
        <f t="shared" si="4"/>
        <v>0</v>
      </c>
      <c r="H22" s="27">
        <f t="shared" si="4"/>
        <v>0</v>
      </c>
      <c r="I22" s="27">
        <f t="shared" si="4"/>
        <v>0</v>
      </c>
      <c r="J22" s="27">
        <f t="shared" si="4"/>
        <v>0</v>
      </c>
      <c r="K22" s="27">
        <f t="shared" si="4"/>
        <v>0</v>
      </c>
      <c r="L22" s="27">
        <f t="shared" si="4"/>
        <v>0</v>
      </c>
      <c r="M22" s="27">
        <f t="shared" si="4"/>
        <v>0</v>
      </c>
      <c r="N22" s="28">
        <f>SUM(F22:M22)</f>
        <v>0</v>
      </c>
    </row>
    <row r="23" spans="1:14" ht="15" customHeight="1" x14ac:dyDescent="0.35">
      <c r="A23" s="300">
        <v>6</v>
      </c>
      <c r="B23" s="301" t="e">
        <f>VLOOKUP(A23,#REF!,4,FALSE)</f>
        <v>#REF!</v>
      </c>
      <c r="C23" s="304" t="e">
        <f>VLOOKUP(A23,#REF!,9,FALSE)</f>
        <v>#REF!</v>
      </c>
      <c r="D23" s="307">
        <f>IFERROR(C23/$C$50,0)</f>
        <v>0</v>
      </c>
      <c r="E23" s="17" t="s">
        <v>23</v>
      </c>
      <c r="F23" s="18">
        <v>0</v>
      </c>
      <c r="G23" s="19">
        <v>0</v>
      </c>
      <c r="H23" s="19">
        <v>0.25</v>
      </c>
      <c r="I23" s="19">
        <v>0.25</v>
      </c>
      <c r="J23" s="19">
        <v>0.25</v>
      </c>
      <c r="K23" s="19">
        <v>0.25</v>
      </c>
      <c r="L23" s="19">
        <v>0</v>
      </c>
      <c r="M23" s="19">
        <v>0</v>
      </c>
      <c r="N23" s="20">
        <f>SUM(F23:M23)</f>
        <v>1</v>
      </c>
    </row>
    <row r="24" spans="1:14" ht="15" customHeight="1" x14ac:dyDescent="0.35">
      <c r="A24" s="300"/>
      <c r="B24" s="302"/>
      <c r="C24" s="305"/>
      <c r="D24" s="307"/>
      <c r="E24" s="21"/>
      <c r="F24" s="22"/>
      <c r="G24" s="23"/>
      <c r="H24" s="23"/>
      <c r="I24" s="23"/>
      <c r="J24" s="23"/>
      <c r="K24" s="23"/>
      <c r="L24" s="23"/>
      <c r="M24" s="23"/>
      <c r="N24" s="24"/>
    </row>
    <row r="25" spans="1:14" ht="15" customHeight="1" x14ac:dyDescent="0.35">
      <c r="A25" s="300"/>
      <c r="B25" s="303"/>
      <c r="C25" s="306"/>
      <c r="D25" s="307"/>
      <c r="E25" s="26" t="s">
        <v>25</v>
      </c>
      <c r="F25" s="27">
        <f t="shared" ref="F25:M25" si="5">IFERROR($C23*F23,0)</f>
        <v>0</v>
      </c>
      <c r="G25" s="27">
        <f t="shared" si="5"/>
        <v>0</v>
      </c>
      <c r="H25" s="27">
        <f t="shared" si="5"/>
        <v>0</v>
      </c>
      <c r="I25" s="27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8">
        <f>SUM(F25:M25)</f>
        <v>0</v>
      </c>
    </row>
    <row r="26" spans="1:14" ht="15" customHeight="1" x14ac:dyDescent="0.35">
      <c r="A26" s="300">
        <v>7</v>
      </c>
      <c r="B26" s="301" t="e">
        <f>VLOOKUP(A26,#REF!,4,FALSE)</f>
        <v>#REF!</v>
      </c>
      <c r="C26" s="304" t="e">
        <f>VLOOKUP(A26,#REF!,9,FALSE)</f>
        <v>#REF!</v>
      </c>
      <c r="D26" s="307">
        <f>IFERROR(C26/$C$50,0)</f>
        <v>0</v>
      </c>
      <c r="E26" s="17" t="s">
        <v>23</v>
      </c>
      <c r="F26" s="18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0.5</v>
      </c>
      <c r="L26" s="19">
        <v>0.5</v>
      </c>
      <c r="M26" s="19">
        <v>0</v>
      </c>
      <c r="N26" s="20">
        <f>SUM(F26:M26)</f>
        <v>1</v>
      </c>
    </row>
    <row r="27" spans="1:14" ht="15" customHeight="1" x14ac:dyDescent="0.35">
      <c r="A27" s="300"/>
      <c r="B27" s="302"/>
      <c r="C27" s="305"/>
      <c r="D27" s="307"/>
      <c r="E27" s="21"/>
      <c r="F27" s="22"/>
      <c r="G27" s="23"/>
      <c r="H27" s="23"/>
      <c r="I27" s="23"/>
      <c r="J27" s="23"/>
      <c r="K27" s="23"/>
      <c r="L27" s="23"/>
      <c r="M27" s="23"/>
      <c r="N27" s="24"/>
    </row>
    <row r="28" spans="1:14" ht="15" customHeight="1" x14ac:dyDescent="0.35">
      <c r="A28" s="300"/>
      <c r="B28" s="303"/>
      <c r="C28" s="306"/>
      <c r="D28" s="307"/>
      <c r="E28" s="26" t="s">
        <v>25</v>
      </c>
      <c r="F28" s="27">
        <f t="shared" ref="F28:M28" si="6">IFERROR($C26*F26,0)</f>
        <v>0</v>
      </c>
      <c r="G28" s="27">
        <f t="shared" si="6"/>
        <v>0</v>
      </c>
      <c r="H28" s="27">
        <f t="shared" si="6"/>
        <v>0</v>
      </c>
      <c r="I28" s="27">
        <f t="shared" si="6"/>
        <v>0</v>
      </c>
      <c r="J28" s="27">
        <f t="shared" si="6"/>
        <v>0</v>
      </c>
      <c r="K28" s="27">
        <f t="shared" si="6"/>
        <v>0</v>
      </c>
      <c r="L28" s="27">
        <f t="shared" si="6"/>
        <v>0</v>
      </c>
      <c r="M28" s="27">
        <f t="shared" si="6"/>
        <v>0</v>
      </c>
      <c r="N28" s="28">
        <f>SUM(F28:M28)</f>
        <v>0</v>
      </c>
    </row>
    <row r="29" spans="1:14" ht="15" customHeight="1" x14ac:dyDescent="0.35">
      <c r="A29" s="300">
        <v>8</v>
      </c>
      <c r="B29" s="301" t="e">
        <f>VLOOKUP(A29,#REF!,4,FALSE)</f>
        <v>#REF!</v>
      </c>
      <c r="C29" s="304" t="e">
        <f>VLOOKUP(A29,#REF!,9,FALSE)</f>
        <v>#REF!</v>
      </c>
      <c r="D29" s="307">
        <f>IFERROR(C29/$C$50,0)</f>
        <v>0</v>
      </c>
      <c r="E29" s="17" t="s">
        <v>23</v>
      </c>
      <c r="F29" s="18">
        <v>0</v>
      </c>
      <c r="G29" s="19">
        <v>0</v>
      </c>
      <c r="H29" s="19">
        <v>0</v>
      </c>
      <c r="I29" s="19">
        <v>0</v>
      </c>
      <c r="J29" s="19">
        <v>0</v>
      </c>
      <c r="K29" s="50">
        <v>0.5</v>
      </c>
      <c r="L29" s="50">
        <v>0.5</v>
      </c>
      <c r="M29" s="50">
        <v>0</v>
      </c>
      <c r="N29" s="20">
        <f>SUM(F29:M29)</f>
        <v>1</v>
      </c>
    </row>
    <row r="30" spans="1:14" ht="15" customHeight="1" x14ac:dyDescent="0.35">
      <c r="A30" s="300"/>
      <c r="B30" s="302"/>
      <c r="C30" s="305"/>
      <c r="D30" s="307"/>
      <c r="E30" s="21"/>
      <c r="F30" s="22"/>
      <c r="G30" s="23"/>
      <c r="H30" s="23"/>
      <c r="I30" s="23"/>
      <c r="J30" s="23"/>
      <c r="K30" s="23"/>
      <c r="L30" s="23"/>
      <c r="M30" s="23"/>
      <c r="N30" s="24"/>
    </row>
    <row r="31" spans="1:14" ht="15" customHeight="1" x14ac:dyDescent="0.35">
      <c r="A31" s="300"/>
      <c r="B31" s="303"/>
      <c r="C31" s="306"/>
      <c r="D31" s="307"/>
      <c r="E31" s="26" t="s">
        <v>25</v>
      </c>
      <c r="F31" s="27">
        <f t="shared" ref="F31:M31" si="7">IFERROR($C29*F29,0)</f>
        <v>0</v>
      </c>
      <c r="G31" s="27">
        <f t="shared" si="7"/>
        <v>0</v>
      </c>
      <c r="H31" s="27">
        <f t="shared" si="7"/>
        <v>0</v>
      </c>
      <c r="I31" s="27">
        <f t="shared" si="7"/>
        <v>0</v>
      </c>
      <c r="J31" s="27">
        <f t="shared" si="7"/>
        <v>0</v>
      </c>
      <c r="K31" s="27">
        <f t="shared" si="7"/>
        <v>0</v>
      </c>
      <c r="L31" s="27">
        <f t="shared" si="7"/>
        <v>0</v>
      </c>
      <c r="M31" s="27">
        <f t="shared" si="7"/>
        <v>0</v>
      </c>
      <c r="N31" s="28">
        <f>SUM(F31:M31)</f>
        <v>0</v>
      </c>
    </row>
    <row r="32" spans="1:14" ht="15" customHeight="1" x14ac:dyDescent="0.35">
      <c r="A32" s="300">
        <v>9</v>
      </c>
      <c r="B32" s="301" t="e">
        <f>VLOOKUP(A32,#REF!,4,FALSE)</f>
        <v>#REF!</v>
      </c>
      <c r="C32" s="304" t="e">
        <f>VLOOKUP(A32,#REF!,9,FALSE)</f>
        <v>#REF!</v>
      </c>
      <c r="D32" s="307">
        <f>IFERROR(C32/$C$50,0)</f>
        <v>0</v>
      </c>
      <c r="E32" s="17" t="s">
        <v>23</v>
      </c>
      <c r="F32" s="18">
        <v>0</v>
      </c>
      <c r="G32" s="19">
        <v>0</v>
      </c>
      <c r="H32" s="19">
        <v>0</v>
      </c>
      <c r="I32" s="19">
        <v>0</v>
      </c>
      <c r="J32" s="19">
        <v>0</v>
      </c>
      <c r="K32" s="50">
        <v>0.35</v>
      </c>
      <c r="L32" s="50">
        <v>0.35</v>
      </c>
      <c r="M32" s="50">
        <v>0.3</v>
      </c>
      <c r="N32" s="20">
        <f>SUM(F32:M32)</f>
        <v>1</v>
      </c>
    </row>
    <row r="33" spans="1:14" ht="15" customHeight="1" x14ac:dyDescent="0.35">
      <c r="A33" s="300"/>
      <c r="B33" s="302"/>
      <c r="C33" s="305"/>
      <c r="D33" s="307"/>
      <c r="E33" s="21"/>
      <c r="F33" s="22"/>
      <c r="G33" s="23"/>
      <c r="H33" s="23"/>
      <c r="I33" s="23"/>
      <c r="J33" s="23"/>
      <c r="K33" s="23"/>
      <c r="L33" s="23"/>
      <c r="M33" s="23"/>
      <c r="N33" s="24"/>
    </row>
    <row r="34" spans="1:14" ht="15" customHeight="1" x14ac:dyDescent="0.35">
      <c r="A34" s="300"/>
      <c r="B34" s="303"/>
      <c r="C34" s="306"/>
      <c r="D34" s="307"/>
      <c r="E34" s="26" t="s">
        <v>25</v>
      </c>
      <c r="F34" s="27">
        <f t="shared" ref="F34:M34" si="8">IFERROR($C32*F32,0)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8">
        <f>SUM(F34:M34)</f>
        <v>0</v>
      </c>
    </row>
    <row r="35" spans="1:14" ht="15" customHeight="1" x14ac:dyDescent="0.35">
      <c r="A35" s="300">
        <v>10</v>
      </c>
      <c r="B35" s="301" t="e">
        <f>VLOOKUP(A35,#REF!,4,FALSE)</f>
        <v>#REF!</v>
      </c>
      <c r="C35" s="304" t="e">
        <f>VLOOKUP(A35,#REF!,9,FALSE)</f>
        <v>#REF!</v>
      </c>
      <c r="D35" s="307">
        <f>IFERROR(C35/$C$50,0)</f>
        <v>0</v>
      </c>
      <c r="E35" s="17" t="s">
        <v>23</v>
      </c>
      <c r="F35" s="50">
        <v>0.5</v>
      </c>
      <c r="G35" s="50">
        <v>0.5</v>
      </c>
      <c r="H35" s="50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0">
        <f>SUM(F35:M35)</f>
        <v>1</v>
      </c>
    </row>
    <row r="36" spans="1:14" ht="15" customHeight="1" x14ac:dyDescent="0.35">
      <c r="A36" s="300"/>
      <c r="B36" s="302"/>
      <c r="C36" s="305"/>
      <c r="D36" s="307"/>
      <c r="E36" s="21"/>
      <c r="F36" s="22"/>
      <c r="G36" s="23"/>
      <c r="H36" s="23"/>
      <c r="I36" s="23"/>
      <c r="J36" s="23"/>
      <c r="K36" s="23"/>
      <c r="L36" s="23"/>
      <c r="M36" s="23"/>
      <c r="N36" s="24"/>
    </row>
    <row r="37" spans="1:14" ht="15" customHeight="1" x14ac:dyDescent="0.35">
      <c r="A37" s="300"/>
      <c r="B37" s="303"/>
      <c r="C37" s="306"/>
      <c r="D37" s="307"/>
      <c r="E37" s="26" t="s">
        <v>25</v>
      </c>
      <c r="F37" s="27">
        <f t="shared" ref="F37:M37" si="9">IFERROR($C35*F35,0)</f>
        <v>0</v>
      </c>
      <c r="G37" s="27">
        <f t="shared" si="9"/>
        <v>0</v>
      </c>
      <c r="H37" s="27">
        <f t="shared" si="9"/>
        <v>0</v>
      </c>
      <c r="I37" s="27">
        <f t="shared" si="9"/>
        <v>0</v>
      </c>
      <c r="J37" s="27">
        <f t="shared" si="9"/>
        <v>0</v>
      </c>
      <c r="K37" s="27">
        <f t="shared" si="9"/>
        <v>0</v>
      </c>
      <c r="L37" s="27">
        <f t="shared" si="9"/>
        <v>0</v>
      </c>
      <c r="M37" s="27">
        <f t="shared" si="9"/>
        <v>0</v>
      </c>
      <c r="N37" s="28">
        <f>SUM(F37:M37)</f>
        <v>0</v>
      </c>
    </row>
    <row r="38" spans="1:14" ht="15" customHeight="1" x14ac:dyDescent="0.35">
      <c r="A38" s="300">
        <v>11</v>
      </c>
      <c r="B38" s="301" t="e">
        <f>VLOOKUP(A38,#REF!,4,FALSE)</f>
        <v>#REF!</v>
      </c>
      <c r="C38" s="304" t="e">
        <f>VLOOKUP(A38,#REF!,9,FALSE)</f>
        <v>#REF!</v>
      </c>
      <c r="D38" s="307">
        <f>IFERROR(C38/$C$50,0)</f>
        <v>0</v>
      </c>
      <c r="E38" s="17" t="s">
        <v>23</v>
      </c>
      <c r="F38" s="50">
        <v>0.5</v>
      </c>
      <c r="G38" s="50">
        <v>0.5</v>
      </c>
      <c r="H38" s="50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0">
        <f>SUM(F38:M38)</f>
        <v>1</v>
      </c>
    </row>
    <row r="39" spans="1:14" ht="15" customHeight="1" x14ac:dyDescent="0.35">
      <c r="A39" s="300"/>
      <c r="B39" s="302"/>
      <c r="C39" s="305"/>
      <c r="D39" s="307"/>
      <c r="E39" s="21"/>
      <c r="F39" s="22"/>
      <c r="G39" s="23"/>
      <c r="H39" s="23"/>
      <c r="I39" s="23"/>
      <c r="J39" s="23"/>
      <c r="K39" s="23"/>
      <c r="L39" s="23"/>
      <c r="M39" s="23"/>
      <c r="N39" s="24"/>
    </row>
    <row r="40" spans="1:14" ht="15" customHeight="1" x14ac:dyDescent="0.35">
      <c r="A40" s="300"/>
      <c r="B40" s="303"/>
      <c r="C40" s="306"/>
      <c r="D40" s="307"/>
      <c r="E40" s="26" t="s">
        <v>25</v>
      </c>
      <c r="F40" s="27">
        <f t="shared" ref="F40:M40" si="10">IFERROR($C38*F38,0)</f>
        <v>0</v>
      </c>
      <c r="G40" s="27">
        <f t="shared" si="10"/>
        <v>0</v>
      </c>
      <c r="H40" s="27">
        <f t="shared" si="10"/>
        <v>0</v>
      </c>
      <c r="I40" s="27">
        <f t="shared" si="10"/>
        <v>0</v>
      </c>
      <c r="J40" s="27">
        <f t="shared" si="10"/>
        <v>0</v>
      </c>
      <c r="K40" s="27">
        <f t="shared" si="10"/>
        <v>0</v>
      </c>
      <c r="L40" s="27">
        <f t="shared" si="10"/>
        <v>0</v>
      </c>
      <c r="M40" s="27">
        <f t="shared" si="10"/>
        <v>0</v>
      </c>
      <c r="N40" s="28">
        <f>SUM(F40:M40)</f>
        <v>0</v>
      </c>
    </row>
    <row r="41" spans="1:14" ht="15" customHeight="1" x14ac:dyDescent="0.35">
      <c r="A41" s="300">
        <v>12</v>
      </c>
      <c r="B41" s="301" t="e">
        <f>VLOOKUP(A41,#REF!,4,FALSE)</f>
        <v>#REF!</v>
      </c>
      <c r="C41" s="304" t="e">
        <f>VLOOKUP(A41,#REF!,9,FALSE)</f>
        <v>#REF!</v>
      </c>
      <c r="D41" s="307">
        <f>IFERROR(C41/$C$50,0)</f>
        <v>0</v>
      </c>
      <c r="E41" s="17" t="s">
        <v>23</v>
      </c>
      <c r="F41" s="18">
        <v>0</v>
      </c>
      <c r="G41" s="19">
        <v>0</v>
      </c>
      <c r="H41" s="19">
        <v>0</v>
      </c>
      <c r="I41" s="19">
        <v>1</v>
      </c>
      <c r="J41" s="19">
        <v>0</v>
      </c>
      <c r="K41" s="19">
        <v>0</v>
      </c>
      <c r="L41" s="19">
        <v>0</v>
      </c>
      <c r="M41" s="19">
        <v>0</v>
      </c>
      <c r="N41" s="20">
        <f>SUM(F41:M41)</f>
        <v>1</v>
      </c>
    </row>
    <row r="42" spans="1:14" ht="15" customHeight="1" x14ac:dyDescent="0.35">
      <c r="A42" s="300"/>
      <c r="B42" s="302"/>
      <c r="C42" s="305"/>
      <c r="D42" s="307"/>
      <c r="E42" s="21"/>
      <c r="F42" s="23"/>
      <c r="G42" s="23"/>
      <c r="H42" s="23"/>
      <c r="I42" s="23"/>
      <c r="J42" s="23"/>
      <c r="K42" s="23"/>
      <c r="L42" s="23"/>
      <c r="M42" s="23"/>
      <c r="N42" s="24"/>
    </row>
    <row r="43" spans="1:14" ht="15" customHeight="1" x14ac:dyDescent="0.35">
      <c r="A43" s="300"/>
      <c r="B43" s="303"/>
      <c r="C43" s="306"/>
      <c r="D43" s="307"/>
      <c r="E43" s="26" t="s">
        <v>25</v>
      </c>
      <c r="F43" s="27">
        <f t="shared" ref="F43:M43" si="11">IFERROR($C41*F41,0)</f>
        <v>0</v>
      </c>
      <c r="G43" s="27">
        <f t="shared" si="11"/>
        <v>0</v>
      </c>
      <c r="H43" s="27">
        <f t="shared" si="11"/>
        <v>0</v>
      </c>
      <c r="I43" s="27">
        <f t="shared" si="11"/>
        <v>0</v>
      </c>
      <c r="J43" s="27">
        <f t="shared" si="11"/>
        <v>0</v>
      </c>
      <c r="K43" s="27">
        <f t="shared" si="11"/>
        <v>0</v>
      </c>
      <c r="L43" s="27">
        <f t="shared" si="11"/>
        <v>0</v>
      </c>
      <c r="M43" s="27">
        <f t="shared" si="11"/>
        <v>0</v>
      </c>
      <c r="N43" s="28">
        <f>SUM(F43:M43)</f>
        <v>0</v>
      </c>
    </row>
    <row r="44" spans="1:14" ht="15" customHeight="1" x14ac:dyDescent="0.35">
      <c r="A44" s="300">
        <v>13</v>
      </c>
      <c r="B44" s="301" t="e">
        <f>VLOOKUP(A44,#REF!,4,FALSE)</f>
        <v>#REF!</v>
      </c>
      <c r="C44" s="304" t="e">
        <f>VLOOKUP(A44,#REF!,9,FALSE)</f>
        <v>#REF!</v>
      </c>
      <c r="D44" s="307">
        <f>IFERROR(C44/$C$50,0)</f>
        <v>0</v>
      </c>
      <c r="E44" s="17" t="s">
        <v>23</v>
      </c>
      <c r="F44" s="18">
        <v>0</v>
      </c>
      <c r="G44" s="19">
        <v>0</v>
      </c>
      <c r="H44" s="19">
        <v>0</v>
      </c>
      <c r="I44" s="19">
        <v>0</v>
      </c>
      <c r="J44" s="19">
        <v>0.25</v>
      </c>
      <c r="K44" s="19">
        <v>0.25</v>
      </c>
      <c r="L44" s="19">
        <v>0.25</v>
      </c>
      <c r="M44" s="19">
        <v>0.25</v>
      </c>
      <c r="N44" s="20">
        <f>SUM(F44:M44)</f>
        <v>1</v>
      </c>
    </row>
    <row r="45" spans="1:14" ht="15" customHeight="1" x14ac:dyDescent="0.35">
      <c r="A45" s="300"/>
      <c r="B45" s="302"/>
      <c r="C45" s="305"/>
      <c r="D45" s="307"/>
      <c r="E45" s="21"/>
      <c r="F45" s="23"/>
      <c r="G45" s="23"/>
      <c r="H45" s="23"/>
      <c r="I45" s="23"/>
      <c r="J45" s="23"/>
      <c r="K45" s="23"/>
      <c r="L45" s="23"/>
      <c r="M45" s="23"/>
      <c r="N45" s="24"/>
    </row>
    <row r="46" spans="1:14" ht="15" customHeight="1" x14ac:dyDescent="0.35">
      <c r="A46" s="300"/>
      <c r="B46" s="303"/>
      <c r="C46" s="306"/>
      <c r="D46" s="307"/>
      <c r="E46" s="26" t="s">
        <v>25</v>
      </c>
      <c r="F46" s="27">
        <f t="shared" ref="F46:M46" si="12">IFERROR($C44*F44,0)</f>
        <v>0</v>
      </c>
      <c r="G46" s="27">
        <f t="shared" si="12"/>
        <v>0</v>
      </c>
      <c r="H46" s="27">
        <f t="shared" si="12"/>
        <v>0</v>
      </c>
      <c r="I46" s="27">
        <f t="shared" si="12"/>
        <v>0</v>
      </c>
      <c r="J46" s="27">
        <f t="shared" si="12"/>
        <v>0</v>
      </c>
      <c r="K46" s="27">
        <f t="shared" si="12"/>
        <v>0</v>
      </c>
      <c r="L46" s="27">
        <f t="shared" si="12"/>
        <v>0</v>
      </c>
      <c r="M46" s="27">
        <f t="shared" si="12"/>
        <v>0</v>
      </c>
      <c r="N46" s="28">
        <f>SUM(F46:M46)</f>
        <v>0</v>
      </c>
    </row>
    <row r="47" spans="1:14" ht="15" customHeight="1" x14ac:dyDescent="0.35">
      <c r="A47" s="300">
        <v>14</v>
      </c>
      <c r="B47" s="301" t="e">
        <f>VLOOKUP(A47,#REF!,4,FALSE)</f>
        <v>#REF!</v>
      </c>
      <c r="C47" s="304" t="e">
        <f>VLOOKUP(A47,#REF!,9,FALSE)</f>
        <v>#REF!</v>
      </c>
      <c r="D47" s="307">
        <f>IFERROR(C47/$C$50,0)</f>
        <v>0</v>
      </c>
      <c r="E47" s="17" t="s">
        <v>23</v>
      </c>
      <c r="F47" s="18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0.5</v>
      </c>
      <c r="M47" s="19">
        <v>0.5</v>
      </c>
      <c r="N47" s="20">
        <f>SUM(F47:M47)</f>
        <v>1</v>
      </c>
    </row>
    <row r="48" spans="1:14" ht="15" customHeight="1" x14ac:dyDescent="0.35">
      <c r="A48" s="300"/>
      <c r="B48" s="302"/>
      <c r="C48" s="305"/>
      <c r="D48" s="307"/>
      <c r="E48" s="21"/>
      <c r="F48" s="22"/>
      <c r="G48" s="23"/>
      <c r="H48" s="23"/>
      <c r="I48" s="23"/>
      <c r="J48" s="23"/>
      <c r="K48" s="23"/>
      <c r="L48" s="23"/>
      <c r="M48" s="23"/>
      <c r="N48" s="24"/>
    </row>
    <row r="49" spans="1:16" ht="15" customHeight="1" x14ac:dyDescent="0.35">
      <c r="A49" s="300"/>
      <c r="B49" s="303"/>
      <c r="C49" s="306"/>
      <c r="D49" s="307"/>
      <c r="E49" s="26" t="s">
        <v>25</v>
      </c>
      <c r="F49" s="27">
        <f t="shared" ref="F49:M49" si="13">IFERROR($C47*F47,0)</f>
        <v>0</v>
      </c>
      <c r="G49" s="27">
        <f t="shared" si="13"/>
        <v>0</v>
      </c>
      <c r="H49" s="27">
        <f t="shared" si="13"/>
        <v>0</v>
      </c>
      <c r="I49" s="27">
        <f t="shared" si="13"/>
        <v>0</v>
      </c>
      <c r="J49" s="27">
        <f t="shared" si="13"/>
        <v>0</v>
      </c>
      <c r="K49" s="27">
        <f t="shared" si="13"/>
        <v>0</v>
      </c>
      <c r="L49" s="27">
        <f t="shared" si="13"/>
        <v>0</v>
      </c>
      <c r="M49" s="27">
        <f t="shared" si="13"/>
        <v>0</v>
      </c>
      <c r="N49" s="28">
        <f>SUM(F49:M49)</f>
        <v>0</v>
      </c>
    </row>
    <row r="50" spans="1:16" x14ac:dyDescent="0.35">
      <c r="A50" s="34"/>
      <c r="B50" s="35" t="s">
        <v>26</v>
      </c>
      <c r="C50" s="36" t="e">
        <f>SUM(C8:C49)</f>
        <v>#REF!</v>
      </c>
      <c r="D50" s="37"/>
      <c r="E50" s="318"/>
      <c r="F50" s="38">
        <f t="shared" ref="F50:M50" si="14">SUMIF($E$8:$E$49,"R$",F8:F49)</f>
        <v>0</v>
      </c>
      <c r="G50" s="38">
        <f t="shared" si="14"/>
        <v>0</v>
      </c>
      <c r="H50" s="38">
        <f t="shared" si="14"/>
        <v>0</v>
      </c>
      <c r="I50" s="38">
        <f t="shared" si="14"/>
        <v>0</v>
      </c>
      <c r="J50" s="38">
        <f t="shared" si="14"/>
        <v>0</v>
      </c>
      <c r="K50" s="38">
        <f t="shared" si="14"/>
        <v>0</v>
      </c>
      <c r="L50" s="38">
        <f t="shared" si="14"/>
        <v>0</v>
      </c>
      <c r="M50" s="38">
        <f t="shared" si="14"/>
        <v>0</v>
      </c>
      <c r="N50" s="36">
        <f>SUM(F50:M50)</f>
        <v>0</v>
      </c>
    </row>
    <row r="51" spans="1:16" x14ac:dyDescent="0.35">
      <c r="A51" s="34"/>
      <c r="B51" s="35" t="s">
        <v>27</v>
      </c>
      <c r="C51" s="39"/>
      <c r="D51" s="40">
        <f>SUM(D8:D49)</f>
        <v>0</v>
      </c>
      <c r="E51" s="318"/>
      <c r="F51" s="41">
        <f>IFERROR(F50/$C$50,0)</f>
        <v>0</v>
      </c>
      <c r="G51" s="41">
        <f t="shared" ref="G51:M51" si="15">IFERROR(G50/$C$50,0)</f>
        <v>0</v>
      </c>
      <c r="H51" s="41">
        <f t="shared" si="15"/>
        <v>0</v>
      </c>
      <c r="I51" s="41">
        <f t="shared" si="15"/>
        <v>0</v>
      </c>
      <c r="J51" s="41">
        <f t="shared" si="15"/>
        <v>0</v>
      </c>
      <c r="K51" s="41">
        <f t="shared" si="15"/>
        <v>0</v>
      </c>
      <c r="L51" s="41">
        <f t="shared" si="15"/>
        <v>0</v>
      </c>
      <c r="M51" s="41">
        <f t="shared" si="15"/>
        <v>0</v>
      </c>
      <c r="N51" s="41">
        <f>SUM(F51:M51)</f>
        <v>0</v>
      </c>
    </row>
    <row r="52" spans="1:16" x14ac:dyDescent="0.35">
      <c r="A52" s="34"/>
      <c r="B52" s="35" t="s">
        <v>28</v>
      </c>
      <c r="C52" s="36" t="e">
        <f>C50</f>
        <v>#REF!</v>
      </c>
      <c r="D52" s="42"/>
      <c r="E52" s="318"/>
      <c r="F52" s="36">
        <f>F50</f>
        <v>0</v>
      </c>
      <c r="G52" s="36">
        <f>F52+G50</f>
        <v>0</v>
      </c>
      <c r="H52" s="36">
        <f t="shared" ref="H52:M53" si="16">G52+H50</f>
        <v>0</v>
      </c>
      <c r="I52" s="36">
        <f t="shared" si="16"/>
        <v>0</v>
      </c>
      <c r="J52" s="36">
        <f t="shared" si="16"/>
        <v>0</v>
      </c>
      <c r="K52" s="36">
        <f t="shared" si="16"/>
        <v>0</v>
      </c>
      <c r="L52" s="36">
        <f t="shared" si="16"/>
        <v>0</v>
      </c>
      <c r="M52" s="36">
        <f t="shared" si="16"/>
        <v>0</v>
      </c>
      <c r="N52" s="43"/>
    </row>
    <row r="53" spans="1:16" x14ac:dyDescent="0.35">
      <c r="A53" s="34"/>
      <c r="B53" s="35" t="s">
        <v>29</v>
      </c>
      <c r="C53" s="39"/>
      <c r="D53" s="44">
        <f>D51</f>
        <v>0</v>
      </c>
      <c r="E53" s="318"/>
      <c r="F53" s="41">
        <f>F51</f>
        <v>0</v>
      </c>
      <c r="G53" s="41">
        <f>F53+G51</f>
        <v>0</v>
      </c>
      <c r="H53" s="41">
        <f t="shared" si="16"/>
        <v>0</v>
      </c>
      <c r="I53" s="41">
        <f t="shared" si="16"/>
        <v>0</v>
      </c>
      <c r="J53" s="41">
        <f t="shared" si="16"/>
        <v>0</v>
      </c>
      <c r="K53" s="41">
        <f t="shared" si="16"/>
        <v>0</v>
      </c>
      <c r="L53" s="41">
        <f t="shared" si="16"/>
        <v>0</v>
      </c>
      <c r="M53" s="41">
        <f t="shared" si="16"/>
        <v>0</v>
      </c>
      <c r="N53" s="45"/>
    </row>
    <row r="54" spans="1:16" x14ac:dyDescent="0.35"/>
    <row r="55" spans="1:16" x14ac:dyDescent="0.35"/>
    <row r="56" spans="1:16" ht="15" hidden="1" customHeight="1" x14ac:dyDescent="0.35"/>
    <row r="57" spans="1:16" ht="15" hidden="1" customHeight="1" x14ac:dyDescent="0.35"/>
    <row r="58" spans="1:16" s="46" customFormat="1" ht="15" hidden="1" customHeight="1" x14ac:dyDescent="0.35">
      <c r="B58" s="14"/>
      <c r="C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s="46" customFormat="1" ht="15" hidden="1" customHeight="1" x14ac:dyDescent="0.35">
      <c r="B59" s="14"/>
      <c r="C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s="46" customFormat="1" ht="15" hidden="1" customHeight="1" x14ac:dyDescent="0.35">
      <c r="B60" s="14"/>
      <c r="C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s="46" customFormat="1" ht="15" hidden="1" customHeight="1" x14ac:dyDescent="0.35">
      <c r="B61" s="14"/>
      <c r="C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s="46" customFormat="1" ht="15" hidden="1" customHeight="1" x14ac:dyDescent="0.35">
      <c r="B62" s="14"/>
      <c r="C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s="46" customFormat="1" ht="15" hidden="1" customHeight="1" x14ac:dyDescent="0.35">
      <c r="B63" s="14"/>
      <c r="C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s="46" customFormat="1" ht="15" hidden="1" customHeight="1" x14ac:dyDescent="0.35">
      <c r="B64" s="14"/>
      <c r="C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2:16" s="46" customFormat="1" ht="15" hidden="1" customHeight="1" x14ac:dyDescent="0.35">
      <c r="B65" s="14"/>
      <c r="C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s="46" customFormat="1" ht="15" hidden="1" customHeight="1" x14ac:dyDescent="0.35">
      <c r="B66" s="14"/>
      <c r="C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s="46" customFormat="1" ht="15" hidden="1" customHeight="1" x14ac:dyDescent="0.35">
      <c r="B67" s="14"/>
      <c r="C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6" s="46" customFormat="1" ht="15" hidden="1" customHeight="1" x14ac:dyDescent="0.35">
      <c r="B68" s="14"/>
      <c r="C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s="46" customFormat="1" ht="15" hidden="1" customHeight="1" x14ac:dyDescent="0.35">
      <c r="B69" s="14"/>
      <c r="C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s="46" customFormat="1" ht="15" hidden="1" customHeight="1" x14ac:dyDescent="0.35">
      <c r="B70" s="14"/>
      <c r="C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s="46" customFormat="1" ht="15" hidden="1" customHeight="1" x14ac:dyDescent="0.35">
      <c r="B71" s="14"/>
      <c r="C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2:16" s="46" customFormat="1" ht="15" hidden="1" customHeight="1" x14ac:dyDescent="0.35">
      <c r="B72" s="14"/>
      <c r="C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s="46" customFormat="1" ht="15" hidden="1" customHeight="1" x14ac:dyDescent="0.35">
      <c r="B73" s="14"/>
      <c r="C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s="46" customFormat="1" ht="15.65" hidden="1" customHeight="1" x14ac:dyDescent="0.35">
      <c r="B74" s="14"/>
      <c r="C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s="46" customFormat="1" ht="15.65" hidden="1" customHeight="1" x14ac:dyDescent="0.35">
      <c r="B75" s="14"/>
      <c r="C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2:16" s="46" customFormat="1" ht="15.65" hidden="1" customHeight="1" x14ac:dyDescent="0.35">
      <c r="B76" s="14"/>
      <c r="C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2:16" s="46" customFormat="1" ht="15.65" hidden="1" customHeight="1" x14ac:dyDescent="0.35">
      <c r="B77" s="14"/>
      <c r="C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2:16" s="46" customFormat="1" ht="15.65" hidden="1" customHeight="1" x14ac:dyDescent="0.35">
      <c r="B78" s="14"/>
      <c r="C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2:16" s="46" customFormat="1" ht="15.65" hidden="1" customHeight="1" x14ac:dyDescent="0.35">
      <c r="B79" s="14"/>
      <c r="C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2:16" s="46" customFormat="1" ht="15.65" hidden="1" customHeight="1" x14ac:dyDescent="0.35">
      <c r="B80" s="14"/>
      <c r="C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2:16" s="46" customFormat="1" ht="15.65" hidden="1" customHeight="1" x14ac:dyDescent="0.35">
      <c r="B81" s="14"/>
      <c r="C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2:16" s="46" customFormat="1" ht="15.65" hidden="1" customHeight="1" x14ac:dyDescent="0.35">
      <c r="B82" s="14"/>
      <c r="C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2:16" s="46" customFormat="1" ht="15.65" hidden="1" customHeight="1" x14ac:dyDescent="0.35">
      <c r="B83" s="14"/>
      <c r="C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2:16" s="46" customFormat="1" ht="15.65" hidden="1" customHeight="1" x14ac:dyDescent="0.35">
      <c r="B84" s="14"/>
      <c r="C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2:16" s="46" customFormat="1" ht="15.65" hidden="1" customHeight="1" x14ac:dyDescent="0.35">
      <c r="B85" s="14"/>
      <c r="C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2:16" s="46" customFormat="1" ht="15.65" hidden="1" customHeight="1" x14ac:dyDescent="0.35">
      <c r="B86" s="14"/>
      <c r="C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2:16" s="46" customFormat="1" ht="15.65" hidden="1" customHeight="1" x14ac:dyDescent="0.35">
      <c r="B87" s="14"/>
      <c r="C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2:16" s="46" customFormat="1" ht="15.65" hidden="1" customHeight="1" x14ac:dyDescent="0.35">
      <c r="B88" s="14"/>
      <c r="C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s="46" customFormat="1" ht="15.65" hidden="1" customHeight="1" x14ac:dyDescent="0.35">
      <c r="B89" s="14"/>
      <c r="C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6" s="46" customFormat="1" ht="15.65" hidden="1" customHeight="1" x14ac:dyDescent="0.35">
      <c r="B90" s="14"/>
      <c r="C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6" s="46" customFormat="1" ht="15.65" hidden="1" customHeight="1" x14ac:dyDescent="0.35">
      <c r="B91" s="14"/>
      <c r="C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2:16" s="46" customFormat="1" ht="15.65" hidden="1" customHeight="1" x14ac:dyDescent="0.35">
      <c r="B92" s="14"/>
      <c r="C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2:16" s="46" customFormat="1" ht="15.65" hidden="1" customHeight="1" x14ac:dyDescent="0.35">
      <c r="B93" s="14"/>
      <c r="C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2:16" s="46" customFormat="1" ht="15.65" hidden="1" customHeight="1" x14ac:dyDescent="0.35">
      <c r="B94" s="14"/>
      <c r="C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2:16" s="46" customFormat="1" ht="15.65" customHeight="1" x14ac:dyDescent="0.35">
      <c r="B95" s="14"/>
      <c r="C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2:16" s="46" customFormat="1" ht="0" hidden="1" customHeight="1" x14ac:dyDescent="0.35">
      <c r="B96" s="14"/>
      <c r="C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2:16" s="46" customFormat="1" ht="0" hidden="1" customHeight="1" x14ac:dyDescent="0.35">
      <c r="B97" s="14"/>
      <c r="C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2:16" s="46" customFormat="1" ht="0" hidden="1" customHeight="1" x14ac:dyDescent="0.35">
      <c r="B98" s="14"/>
      <c r="C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2:16" s="46" customFormat="1" ht="0" hidden="1" customHeight="1" x14ac:dyDescent="0.35">
      <c r="B99" s="14"/>
      <c r="C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2:16" s="46" customFormat="1" ht="0" hidden="1" customHeight="1" x14ac:dyDescent="0.35">
      <c r="B100" s="14"/>
      <c r="C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2:16" s="46" customFormat="1" ht="0" hidden="1" customHeight="1" x14ac:dyDescent="0.35">
      <c r="B101" s="14"/>
      <c r="C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2:16" s="46" customFormat="1" ht="0" hidden="1" customHeight="1" x14ac:dyDescent="0.35">
      <c r="B102" s="14"/>
      <c r="C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2:16" s="46" customFormat="1" ht="0" hidden="1" customHeight="1" x14ac:dyDescent="0.35">
      <c r="B103" s="14"/>
      <c r="C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s="46" customFormat="1" ht="0" hidden="1" customHeight="1" x14ac:dyDescent="0.35">
      <c r="B104" s="14"/>
      <c r="C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s="46" customFormat="1" ht="0" hidden="1" customHeight="1" x14ac:dyDescent="0.35">
      <c r="B105" s="14"/>
      <c r="C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s="46" customFormat="1" ht="0" hidden="1" customHeight="1" x14ac:dyDescent="0.35">
      <c r="B106" s="14"/>
      <c r="C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s="46" customFormat="1" ht="0" hidden="1" customHeight="1" x14ac:dyDescent="0.35">
      <c r="B107" s="14"/>
      <c r="C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s="46" customFormat="1" ht="0" hidden="1" customHeight="1" x14ac:dyDescent="0.35">
      <c r="B108" s="14"/>
      <c r="C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s="46" customFormat="1" ht="0" hidden="1" customHeight="1" x14ac:dyDescent="0.35">
      <c r="B109" s="14"/>
      <c r="C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s="46" customFormat="1" ht="0" hidden="1" customHeight="1" x14ac:dyDescent="0.35">
      <c r="B110" s="14"/>
      <c r="C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s="46" customFormat="1" ht="0" hidden="1" customHeight="1" x14ac:dyDescent="0.35">
      <c r="B111" s="14"/>
      <c r="C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s="46" customFormat="1" ht="0" hidden="1" customHeight="1" x14ac:dyDescent="0.35">
      <c r="B112" s="14"/>
      <c r="C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s="46" customFormat="1" ht="0" hidden="1" customHeight="1" x14ac:dyDescent="0.35">
      <c r="B113" s="14"/>
      <c r="C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</sheetData>
  <mergeCells count="64">
    <mergeCell ref="C41:C43"/>
    <mergeCell ref="D35:D37"/>
    <mergeCell ref="E50:E53"/>
    <mergeCell ref="A38:A40"/>
    <mergeCell ref="B38:B40"/>
    <mergeCell ref="C38:C40"/>
    <mergeCell ref="D38:D40"/>
    <mergeCell ref="A47:A49"/>
    <mergeCell ref="B47:B49"/>
    <mergeCell ref="C47:C49"/>
    <mergeCell ref="D47:D49"/>
    <mergeCell ref="A44:A46"/>
    <mergeCell ref="B44:B46"/>
    <mergeCell ref="C44:C46"/>
    <mergeCell ref="D44:D46"/>
    <mergeCell ref="A41:A43"/>
    <mergeCell ref="B41:B43"/>
    <mergeCell ref="D41:D43"/>
    <mergeCell ref="A26:A28"/>
    <mergeCell ref="B26:B28"/>
    <mergeCell ref="C26:C28"/>
    <mergeCell ref="D26:D28"/>
    <mergeCell ref="A29:A31"/>
    <mergeCell ref="B29:B31"/>
    <mergeCell ref="C29:C31"/>
    <mergeCell ref="D29:D31"/>
    <mergeCell ref="A32:A34"/>
    <mergeCell ref="B32:B34"/>
    <mergeCell ref="C32:C34"/>
    <mergeCell ref="D32:D34"/>
    <mergeCell ref="A35:A37"/>
    <mergeCell ref="B35:B37"/>
    <mergeCell ref="C35:C37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N6:N7"/>
    <mergeCell ref="A8:A10"/>
    <mergeCell ref="B8:B10"/>
    <mergeCell ref="C8:C10"/>
    <mergeCell ref="D8:D10"/>
    <mergeCell ref="E6:E7"/>
    <mergeCell ref="F6:M6"/>
    <mergeCell ref="A11:A13"/>
    <mergeCell ref="B11:B13"/>
    <mergeCell ref="C11:C13"/>
    <mergeCell ref="D11:D13"/>
    <mergeCell ref="A6:A7"/>
    <mergeCell ref="B6:B7"/>
    <mergeCell ref="C6:C7"/>
    <mergeCell ref="D6:D7"/>
  </mergeCells>
  <conditionalFormatting sqref="F9:M9 G18:M18 G15:M15 G12:M12">
    <cfRule type="expression" dxfId="89" priority="12">
      <formula>IF(NOT(F8=0),TRUE,FALSE)</formula>
    </cfRule>
  </conditionalFormatting>
  <conditionalFormatting sqref="F18:M18">
    <cfRule type="expression" dxfId="88" priority="11">
      <formula>IF(NOT(F17=0),TRUE,FALSE)</formula>
    </cfRule>
  </conditionalFormatting>
  <conditionalFormatting sqref="F15:M15">
    <cfRule type="expression" dxfId="87" priority="10">
      <formula>IF(NOT(F14=0),TRUE,FALSE)</formula>
    </cfRule>
  </conditionalFormatting>
  <conditionalFormatting sqref="F12:M12">
    <cfRule type="expression" dxfId="86" priority="9">
      <formula>IF(NOT(F11=0),TRUE,FALSE)</formula>
    </cfRule>
  </conditionalFormatting>
  <conditionalFormatting sqref="G21:M21 G24:M24 G27:M27 G30:M30 G33:M33 G36:M36 G39:M39">
    <cfRule type="expression" dxfId="85" priority="8">
      <formula>IF(NOT(G20=0),TRUE,FALSE)</formula>
    </cfRule>
  </conditionalFormatting>
  <conditionalFormatting sqref="F21:M21 F24:M24 F27:M27 F30:M30 F33:M33 F36:M36 F39:M39">
    <cfRule type="expression" dxfId="84" priority="7">
      <formula>IF(NOT(F20=0),TRUE,FALSE)</formula>
    </cfRule>
  </conditionalFormatting>
  <conditionalFormatting sqref="G48:M48">
    <cfRule type="expression" dxfId="83" priority="6">
      <formula>IF(NOT(G47=0),TRUE,FALSE)</formula>
    </cfRule>
  </conditionalFormatting>
  <conditionalFormatting sqref="F48:M48">
    <cfRule type="expression" dxfId="82" priority="5">
      <formula>IF(NOT(F47=0),TRUE,FALSE)</formula>
    </cfRule>
  </conditionalFormatting>
  <conditionalFormatting sqref="F45:M45">
    <cfRule type="expression" dxfId="81" priority="3">
      <formula>IF(NOT(F44=0),TRUE,FALSE)</formula>
    </cfRule>
  </conditionalFormatting>
  <conditionalFormatting sqref="F45:M45">
    <cfRule type="expression" dxfId="80" priority="4">
      <formula>IF(NOT(F44=0),TRUE,FALSE)</formula>
    </cfRule>
  </conditionalFormatting>
  <conditionalFormatting sqref="F42:M42">
    <cfRule type="expression" dxfId="79" priority="1">
      <formula>IF(NOT(F41=0),TRUE,FALSE)</formula>
    </cfRule>
  </conditionalFormatting>
  <conditionalFormatting sqref="F42:M42">
    <cfRule type="expression" dxfId="78" priority="2">
      <formula>IF(NOT(F41=0),TRUE,FALSE)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7</vt:i4>
      </vt:variant>
    </vt:vector>
  </HeadingPairs>
  <TitlesOfParts>
    <vt:vector size="24" baseType="lpstr">
      <vt:lpstr>SINTÉTICO</vt:lpstr>
      <vt:lpstr>BDI</vt:lpstr>
      <vt:lpstr>RESUMO</vt:lpstr>
      <vt:lpstr>ANALÍTICO</vt:lpstr>
      <vt:lpstr>CURVA ABC SERVIÇOS</vt:lpstr>
      <vt:lpstr>CURVA ABC INSUMOS</vt:lpstr>
      <vt:lpstr>CRONOGRAMA</vt:lpstr>
      <vt:lpstr>ENCARGOS</vt:lpstr>
      <vt:lpstr>1 GERAL CFF</vt:lpstr>
      <vt:lpstr>2 ADM CFF</vt:lpstr>
      <vt:lpstr>3 PDG1 CFF</vt:lpstr>
      <vt:lpstr>4 PDG 2 CFF</vt:lpstr>
      <vt:lpstr>5 PDG 3 CFF</vt:lpstr>
      <vt:lpstr>6 W.C CFF</vt:lpstr>
      <vt:lpstr>7 VEST CFF</vt:lpstr>
      <vt:lpstr>8 QUADRA CFF</vt:lpstr>
      <vt:lpstr>9 AUD CFF</vt:lpstr>
      <vt:lpstr>ANALÍTICO!Area_de_impressao</vt:lpstr>
      <vt:lpstr>CRONOGRAMA!Area_de_impressao</vt:lpstr>
      <vt:lpstr>'CURVA ABC INSUMOS'!Area_de_impressao</vt:lpstr>
      <vt:lpstr>'CURVA ABC SERVIÇOS'!Area_de_impressao</vt:lpstr>
      <vt:lpstr>ENCARGOS!Area_de_impressao</vt:lpstr>
      <vt:lpstr>RESUMO!Area_de_impressao</vt:lpstr>
      <vt:lpstr>SINTÉTICO!Area_de_impressao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Vanêssa Lira</cp:lastModifiedBy>
  <cp:lastPrinted>2022-12-12T21:56:13Z</cp:lastPrinted>
  <dcterms:created xsi:type="dcterms:W3CDTF">2019-11-10T20:05:49Z</dcterms:created>
  <dcterms:modified xsi:type="dcterms:W3CDTF">2022-12-16T14:31:12Z</dcterms:modified>
</cp:coreProperties>
</file>